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240" yWindow="105" windowWidth="14805" windowHeight="8010"/>
  </bookViews>
  <sheets>
    <sheet name="Лист1" sheetId="6" r:id="rId1"/>
  </sheets>
  <definedNames>
    <definedName name="_xlnm.Print_Area" localSheetId="0">Лист1!$A$1:$L$132</definedName>
  </definedNames>
  <calcPr calcId="145621" iterateDelta="1E-4"/>
</workbook>
</file>

<file path=xl/calcChain.xml><?xml version="1.0" encoding="utf-8"?>
<calcChain xmlns="http://schemas.openxmlformats.org/spreadsheetml/2006/main">
  <c r="H71" i="6"/>
  <c r="O18"/>
  <c r="D112"/>
  <c r="L70"/>
  <c r="L71"/>
  <c r="L69"/>
  <c r="J115"/>
  <c r="E115"/>
  <c r="F115"/>
  <c r="D115"/>
  <c r="G114"/>
  <c r="G113"/>
  <c r="I117"/>
  <c r="I116"/>
  <c r="I115"/>
  <c r="I114"/>
  <c r="I113"/>
  <c r="H115"/>
  <c r="G115"/>
  <c r="H75"/>
  <c r="J66"/>
  <c r="H116"/>
  <c r="G116"/>
  <c r="H117"/>
  <c r="G117"/>
  <c r="B50"/>
  <c r="G52"/>
  <c r="F52"/>
  <c r="E52"/>
  <c r="G51"/>
  <c r="F51"/>
  <c r="E51"/>
  <c r="D34"/>
  <c r="G85"/>
  <c r="J78"/>
  <c r="D78"/>
  <c r="G88"/>
  <c r="H88"/>
  <c r="G87"/>
  <c r="G86"/>
  <c r="G84"/>
  <c r="F83"/>
  <c r="E83"/>
  <c r="G82"/>
  <c r="G81"/>
  <c r="I81"/>
  <c r="F81"/>
  <c r="E81"/>
  <c r="G80"/>
  <c r="I80"/>
  <c r="F82"/>
  <c r="I82"/>
  <c r="I78"/>
  <c r="F86"/>
  <c r="I86"/>
  <c r="F84"/>
  <c r="I84"/>
  <c r="F87"/>
  <c r="H87"/>
  <c r="F85"/>
  <c r="H85"/>
  <c r="H78"/>
  <c r="H114"/>
  <c r="F88"/>
  <c r="E85"/>
  <c r="G78"/>
  <c r="E87"/>
  <c r="E88"/>
  <c r="E86"/>
  <c r="E84"/>
  <c r="E82"/>
  <c r="G77"/>
  <c r="G76"/>
  <c r="F75"/>
  <c r="G74"/>
  <c r="F74"/>
  <c r="H74"/>
  <c r="F76"/>
  <c r="H76"/>
  <c r="F77"/>
  <c r="I77"/>
  <c r="I73"/>
  <c r="E76"/>
  <c r="E74"/>
  <c r="E77"/>
  <c r="E75"/>
  <c r="D50"/>
  <c r="D114"/>
  <c r="H73"/>
  <c r="H113"/>
  <c r="F80"/>
  <c r="E80"/>
  <c r="G73"/>
  <c r="J73"/>
  <c r="D73"/>
  <c r="F73"/>
  <c r="E73"/>
  <c r="B47"/>
  <c r="J47"/>
  <c r="J113"/>
  <c r="D47"/>
  <c r="D113"/>
  <c r="F47"/>
  <c r="F113"/>
  <c r="G47"/>
  <c r="E47"/>
  <c r="E113"/>
  <c r="J50"/>
  <c r="J114"/>
  <c r="E79"/>
  <c r="E78"/>
  <c r="F79"/>
  <c r="F78"/>
  <c r="G50"/>
  <c r="F50"/>
  <c r="F114"/>
  <c r="D16"/>
  <c r="D66"/>
  <c r="D117"/>
  <c r="D116"/>
  <c r="J116"/>
  <c r="J117"/>
  <c r="J112"/>
  <c r="G70"/>
  <c r="I70"/>
  <c r="F72"/>
  <c r="E72"/>
  <c r="G68"/>
  <c r="G67"/>
  <c r="H67"/>
  <c r="L72"/>
  <c r="I69"/>
  <c r="I66"/>
  <c r="I112"/>
  <c r="F68"/>
  <c r="H68"/>
  <c r="H66"/>
  <c r="F67"/>
  <c r="E67"/>
  <c r="J16"/>
  <c r="G16"/>
  <c r="G66"/>
  <c r="D118"/>
  <c r="F117"/>
  <c r="F116"/>
  <c r="E68"/>
  <c r="I118"/>
  <c r="H112"/>
  <c r="H118"/>
  <c r="M66"/>
  <c r="F16"/>
  <c r="F66"/>
  <c r="F112"/>
  <c r="E66"/>
  <c r="E112"/>
  <c r="G112"/>
  <c r="G118"/>
  <c r="E116"/>
  <c r="E117"/>
  <c r="J118"/>
  <c r="F118"/>
  <c r="E16"/>
  <c r="E50"/>
  <c r="E114"/>
  <c r="E118"/>
</calcChain>
</file>

<file path=xl/comments1.xml><?xml version="1.0" encoding="utf-8"?>
<comments xmlns="http://schemas.openxmlformats.org/spreadsheetml/2006/main">
  <authors>
    <author>Автор</author>
  </authors>
  <commentList>
    <comment ref="A62" authorId="0">
      <text>
        <r>
          <rPr>
            <b/>
            <sz val="8"/>
            <color indexed="81"/>
            <rFont val="Tahoma"/>
            <family val="2"/>
            <charset val="204"/>
          </rPr>
          <t xml:space="preserve">Автор:
</t>
        </r>
      </text>
    </comment>
  </commentList>
</comments>
</file>

<file path=xl/sharedStrings.xml><?xml version="1.0" encoding="utf-8"?>
<sst xmlns="http://schemas.openxmlformats.org/spreadsheetml/2006/main" count="165" uniqueCount="88">
  <si>
    <t>М Е Р О П Р И Я Т И Я</t>
  </si>
  <si>
    <t>в том числе:</t>
  </si>
  <si>
    <t>Срок исполнения</t>
  </si>
  <si>
    <t xml:space="preserve">за счет средств республиканского бюджета </t>
  </si>
  <si>
    <t>за счет средств  бюджета сельских поселении</t>
  </si>
  <si>
    <t>за счет средств внебюджетных источников</t>
  </si>
  <si>
    <t>Ожидаемые результаты</t>
  </si>
  <si>
    <t>за счет средств федерального бюджета</t>
  </si>
  <si>
    <t>Всего:</t>
  </si>
  <si>
    <t>Повышение доступности улучшения жилищных условий для граждан, проживающих в сельской местности, в том числе молодых семей и молодых специалистов</t>
  </si>
  <si>
    <t>2020год</t>
  </si>
  <si>
    <t>-</t>
  </si>
  <si>
    <t>Объем финансового обеспечения - всего:</t>
  </si>
  <si>
    <t>ИТОГО</t>
  </si>
  <si>
    <t>(тыс. рублей, с учетом прогноза цен на соответствующие годы)</t>
  </si>
  <si>
    <t>Итого:</t>
  </si>
  <si>
    <t xml:space="preserve">за счет средств  муниципального  бюджета </t>
  </si>
  <si>
    <t>тыс. руб.</t>
  </si>
  <si>
    <t>тыс.руб</t>
  </si>
  <si>
    <t>2021 год</t>
  </si>
  <si>
    <t>2021год</t>
  </si>
  <si>
    <t>2022 год</t>
  </si>
  <si>
    <t>2023 год</t>
  </si>
  <si>
    <t>муниципальной программы «Комплексное развитие территорий МО «Красногвардейский район»</t>
  </si>
  <si>
    <t>1.1. Улучшение жилищных условий граждан, проживающих на сельских территориях</t>
  </si>
  <si>
    <t>2022год</t>
  </si>
  <si>
    <t>2023год</t>
  </si>
  <si>
    <t>2024год</t>
  </si>
  <si>
    <t>2025год</t>
  </si>
  <si>
    <t>Ввод (приобретение) жилых помещений для граждан, проживающих на сельских территориях (тыс. кв.м.)</t>
  </si>
  <si>
    <t>II. Подпрограмма "Создание и развитие инфраструктуры на сельских территориях"</t>
  </si>
  <si>
    <t>Количество общественно-значимых проектов по благоустройству сельских территорий</t>
  </si>
  <si>
    <t>Ввод в эксплуатацию автомобильных дорог (км)</t>
  </si>
  <si>
    <t>Строительство сельского Дома культуры  на 200 мест в а. Уляп, Красногвардейского района РА</t>
  </si>
  <si>
    <t>Строительство сельского Дома культуры  на 200 мест в с. Белое, Красногвардейского района РА</t>
  </si>
  <si>
    <t>Реконструкция водопроводной сети по переулку Веселый (от улицы Буденного до улицы Полевая), улицы Полевая (от переулка Веселый до улицы Молодежная), улицы Полевая (от Молодежная до улицы 50 лет Октября), по улице Полевая (от улицы 50 лет Октября до дома №3) в ауле Хатукай, МО "Хатукайское сельское поселение", Республика Адыгея</t>
  </si>
  <si>
    <t>Газопровод низкого давления по ул. Есина в с. Еленовское Красногвардейского района Республики Адыгея.</t>
  </si>
  <si>
    <t>Распределительные газопроводы низкого давления в  с. Верхненазаровское Красногвардейского района</t>
  </si>
  <si>
    <t xml:space="preserve">Приобретение 5 автомобилей LADA ROOF «Медицинская служба», модель ТС: LRGS0M1 для ЦРБ  Красногвардейского района </t>
  </si>
  <si>
    <t>200 мест</t>
  </si>
  <si>
    <t>1,1135 км</t>
  </si>
  <si>
    <t>0,841 км</t>
  </si>
  <si>
    <t>6,428 км</t>
  </si>
  <si>
    <t>5 шт.</t>
  </si>
  <si>
    <t>за счет средств местных  бюджетов</t>
  </si>
  <si>
    <t>Комплексное развитие а. Уляп, с. Белое, а. Хатукай, с. Еленовское, с. Верхненазаровское МО «Красногвардейский район» Республики Адыгея</t>
  </si>
  <si>
    <t>I. Подпрограмма «Создание условий для обеспечения доступным и комфортным жильем сельского населения»</t>
  </si>
  <si>
    <t>Реконструкция подъездной автодороги в с. Красногвардейском по ул. Заринского от ул. Мира до ул. Первомайская к Управлению труда и  социальной защиты населения по Красногвардейскому району</t>
  </si>
  <si>
    <t>Капитальный ремонт сельского Дома культуры в а. Джамбечий, Красногвардейского района, РА</t>
  </si>
  <si>
    <t>Капитальный ремонт сельского Дома культуры в с. Большесидоровское, Красногвардейского района, РА</t>
  </si>
  <si>
    <t>Пристройка дошкольных групп к МБОУ «Основная общеобразовательная школа №13» с. Новосевастопольское Красногвардейского района</t>
  </si>
  <si>
    <t>Реконструкция водопроводной сети по улицам: Шоссейная, Школьная, Мира в ауле Адамий, Красногвардейского района, Республики Адыгея</t>
  </si>
  <si>
    <t>4,44 км</t>
  </si>
  <si>
    <t xml:space="preserve">Строительство ветеринарного участка в с. Красногвардейское,  ул. Первомайская, 15, Красногвардейского района, Республики Адыгея </t>
  </si>
  <si>
    <t>Строительство водопроводной сети в с. Преображенское, Красногвардейского района, Республики Адыгея</t>
  </si>
  <si>
    <t>Строительство распределительных сетей низкого давления  х. Богурсуков, Красногвардейского района, Республики Адыгея</t>
  </si>
  <si>
    <t>Строительство водопроводной сети в с. Большесидоровском Красногвардейского района, Республики Адыгея</t>
  </si>
  <si>
    <t>Строительство фельдшерско-акушерского пункта в селе Большесидоровское Красногвардейского района</t>
  </si>
  <si>
    <t>Строительство водопроводной сети в а. Джамбечий, Красногвардейского района, Республики Адыгея</t>
  </si>
  <si>
    <t>Строительство спортивного зала муниципального бюджетного общеобразовательного учреждения "Средняя общеобразовательная школа №6" с. Еленовское Красногвардейского района Республики Адыгея</t>
  </si>
  <si>
    <t>Капитальный ремонт здания Еленовского сельского Дома культуры "Маяк, расположенного по адресу: Республика Адыгея, Красногвардейский район, с. Еленовское, ул. Клубная, д. 17</t>
  </si>
  <si>
    <t xml:space="preserve">Строительство газопровода низкого давления в с. Штурбино по ул. Мира </t>
  </si>
  <si>
    <t>переходящий объект, срок реализации мероприятия 2 года</t>
  </si>
  <si>
    <t xml:space="preserve">Реконструкция автомобильной дороги подъезд к сельскому дому культуры по ул. Коминтерна от автодороги Майкоп-Усть-Лабинск-Кореновск до ул. Заводская в границах села Преображенское </t>
  </si>
  <si>
    <t>Реконструкция подъездной автодороги в а.Адамий по ул. Шоссейная к МБУ РА «Адамийский психоневрологический дом-интернат»</t>
  </si>
  <si>
    <t>Комплексное развитие МО «Красногвардейский район» Республики Адыгея</t>
  </si>
  <si>
    <t>Комплексное развитие населенных пунктов МО «Красногвардейский район»</t>
  </si>
  <si>
    <t>2.  Строительство и реконструкция автомобильных дорог общего пользования с твердым покртием, ведущих от сети автомобильных дорог общего пользования к общественно значимым объектам населенных пунктов, расположенных на сельских территориях, объектам производства и переработки продукции</t>
  </si>
  <si>
    <t>3.  Реализация проектов комплексного развития муниципального образования</t>
  </si>
  <si>
    <t>1.  Общественно-значимые проекты по благоустройству сельских территорий</t>
  </si>
  <si>
    <t>количество реализованных проектов комплекс-ного развития муниципального образования (сельского поселения, сельских населенных пунктов (агломераций)</t>
  </si>
  <si>
    <t>2021 г</t>
  </si>
  <si>
    <t>Строительство детской площадки в а. Адамий</t>
  </si>
  <si>
    <t>2022 г</t>
  </si>
  <si>
    <t>за счет средств  местных бюджетов</t>
  </si>
  <si>
    <t>2023 г</t>
  </si>
  <si>
    <t>2024 г</t>
  </si>
  <si>
    <t>2025 г</t>
  </si>
  <si>
    <t>3</t>
  </si>
  <si>
    <t>2020 г</t>
  </si>
  <si>
    <t>в том числе</t>
  </si>
  <si>
    <t>бюджет МО</t>
  </si>
  <si>
    <t>бюджет сельских поселений</t>
  </si>
  <si>
    <t xml:space="preserve">ПРИЛОЖЕНИЕ № 1
К муниципальной программе «Комплексное развитие территорий МО «Красногвардейский район» 
от 12.04.2021 г. № 264
</t>
  </si>
  <si>
    <t xml:space="preserve">Управляющий делами администрации МО «Красногвардейский район» -                                                                                                  </t>
  </si>
  <si>
    <t>начальник общего отдела</t>
  </si>
  <si>
    <t>А.А.Катбамбетов</t>
  </si>
  <si>
    <t xml:space="preserve">      </t>
  </si>
</sst>
</file>

<file path=xl/styles.xml><?xml version="1.0" encoding="utf-8"?>
<styleSheet xmlns="http://schemas.openxmlformats.org/spreadsheetml/2006/main">
  <numFmts count="4">
    <numFmt numFmtId="164" formatCode="0.0"/>
    <numFmt numFmtId="165" formatCode="0.000"/>
    <numFmt numFmtId="166" formatCode="0.0000"/>
    <numFmt numFmtId="167" formatCode="0.00000"/>
  </numFmts>
  <fonts count="13">
    <font>
      <sz val="11"/>
      <color theme="1"/>
      <name val="Calibri"/>
      <family val="2"/>
      <scheme val="minor"/>
    </font>
    <font>
      <sz val="11"/>
      <color indexed="8"/>
      <name val="Calibri"/>
      <family val="2"/>
      <charset val="204"/>
    </font>
    <font>
      <b/>
      <sz val="8"/>
      <color indexed="81"/>
      <name val="Tahoma"/>
      <family val="2"/>
      <charset val="204"/>
    </font>
    <font>
      <b/>
      <sz val="14"/>
      <color indexed="8"/>
      <name val="Times New Roman"/>
      <family val="1"/>
      <charset val="204"/>
    </font>
    <font>
      <b/>
      <sz val="11"/>
      <color indexed="8"/>
      <name val="Times New Roman"/>
      <family val="1"/>
      <charset val="204"/>
    </font>
    <font>
      <sz val="11"/>
      <color indexed="10"/>
      <name val="Times New Roman"/>
      <family val="1"/>
      <charset val="204"/>
    </font>
    <font>
      <sz val="11"/>
      <color indexed="8"/>
      <name val="Times New Roman"/>
      <family val="1"/>
      <charset val="204"/>
    </font>
    <font>
      <b/>
      <sz val="11"/>
      <name val="Times New Roman"/>
      <family val="1"/>
      <charset val="204"/>
    </font>
    <font>
      <sz val="10"/>
      <name val="Times New Roman"/>
      <family val="1"/>
      <charset val="204"/>
    </font>
    <font>
      <sz val="11"/>
      <name val="Times New Roman"/>
      <family val="1"/>
      <charset val="204"/>
    </font>
    <font>
      <b/>
      <sz val="14"/>
      <name val="Times New Roman"/>
      <family val="1"/>
      <charset val="204"/>
    </font>
    <font>
      <sz val="14"/>
      <name val="Times New Roman"/>
      <family val="1"/>
      <charset val="204"/>
    </font>
    <font>
      <sz val="11"/>
      <name val="Calibri"/>
      <family val="2"/>
    </font>
  </fonts>
  <fills count="3">
    <fill>
      <patternFill patternType="none"/>
    </fill>
    <fill>
      <patternFill patternType="gray125"/>
    </fill>
    <fill>
      <patternFill patternType="solid">
        <fgColor indexed="9"/>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bottom/>
      <diagonal/>
    </border>
  </borders>
  <cellStyleXfs count="1">
    <xf numFmtId="0" fontId="0" fillId="0" borderId="0"/>
  </cellStyleXfs>
  <cellXfs count="178">
    <xf numFmtId="0" fontId="0" fillId="0" borderId="0" xfId="0"/>
    <xf numFmtId="0" fontId="6" fillId="0" borderId="0" xfId="0" applyFont="1"/>
    <xf numFmtId="0" fontId="4" fillId="0" borderId="0" xfId="0" applyFont="1"/>
    <xf numFmtId="0" fontId="8" fillId="2" borderId="1" xfId="0" applyFont="1" applyFill="1" applyBorder="1" applyAlignment="1">
      <alignment vertical="top" wrapText="1"/>
    </xf>
    <xf numFmtId="0" fontId="9" fillId="2" borderId="1" xfId="0" applyFont="1" applyFill="1" applyBorder="1" applyAlignment="1">
      <alignment horizontal="left" vertical="center" wrapText="1"/>
    </xf>
    <xf numFmtId="165" fontId="9" fillId="2" borderId="1" xfId="0" applyNumberFormat="1" applyFont="1" applyFill="1" applyBorder="1" applyAlignment="1">
      <alignment horizontal="center" vertical="center" wrapText="1"/>
    </xf>
    <xf numFmtId="0" fontId="9" fillId="2" borderId="1" xfId="0" applyFont="1" applyFill="1" applyBorder="1" applyAlignment="1">
      <alignment horizontal="center" wrapText="1"/>
    </xf>
    <xf numFmtId="0" fontId="9" fillId="2" borderId="1" xfId="0" applyFont="1" applyFill="1" applyBorder="1" applyAlignment="1">
      <alignment wrapText="1"/>
    </xf>
    <xf numFmtId="0" fontId="8" fillId="2" borderId="1" xfId="0" applyFont="1" applyFill="1" applyBorder="1" applyAlignment="1">
      <alignment wrapText="1"/>
    </xf>
    <xf numFmtId="0" fontId="9" fillId="2" borderId="0" xfId="0" applyFont="1" applyFill="1" applyBorder="1" applyAlignment="1">
      <alignment horizontal="center" wrapText="1"/>
    </xf>
    <xf numFmtId="0" fontId="8" fillId="2" borderId="0" xfId="0" applyFont="1" applyFill="1" applyBorder="1" applyAlignment="1">
      <alignment wrapText="1"/>
    </xf>
    <xf numFmtId="0" fontId="7" fillId="2" borderId="0" xfId="0" applyFont="1" applyFill="1" applyBorder="1" applyAlignment="1">
      <alignment horizontal="center" wrapText="1"/>
    </xf>
    <xf numFmtId="0" fontId="9" fillId="2" borderId="1" xfId="0" applyFont="1" applyFill="1" applyBorder="1" applyAlignment="1">
      <alignment horizontal="center" vertical="center" wrapText="1"/>
    </xf>
    <xf numFmtId="0" fontId="7" fillId="2" borderId="2" xfId="0" applyFont="1" applyFill="1" applyBorder="1" applyAlignment="1">
      <alignment horizontal="center" wrapText="1"/>
    </xf>
    <xf numFmtId="165" fontId="9" fillId="2" borderId="1" xfId="0" applyNumberFormat="1" applyFont="1" applyFill="1" applyBorder="1" applyAlignment="1">
      <alignment horizontal="center" wrapText="1"/>
    </xf>
    <xf numFmtId="0" fontId="7" fillId="2" borderId="1" xfId="0" applyFont="1" applyFill="1" applyBorder="1" applyAlignment="1">
      <alignment horizontal="center" vertical="center" wrapText="1"/>
    </xf>
    <xf numFmtId="165" fontId="7" fillId="2" borderId="1" xfId="0" applyNumberFormat="1" applyFont="1" applyFill="1" applyBorder="1" applyAlignment="1">
      <alignment horizontal="center" wrapText="1"/>
    </xf>
    <xf numFmtId="0" fontId="7" fillId="2" borderId="1" xfId="0" applyFont="1" applyFill="1" applyBorder="1" applyAlignment="1">
      <alignment horizontal="center" wrapText="1"/>
    </xf>
    <xf numFmtId="0" fontId="7" fillId="2" borderId="1" xfId="0" applyFont="1" applyFill="1" applyBorder="1" applyAlignment="1">
      <alignment wrapText="1"/>
    </xf>
    <xf numFmtId="0" fontId="8" fillId="2" borderId="1" xfId="0" applyFont="1" applyFill="1" applyBorder="1" applyAlignment="1">
      <alignment horizontal="center" vertical="center" wrapText="1"/>
    </xf>
    <xf numFmtId="164" fontId="9" fillId="2" borderId="1" xfId="0" applyNumberFormat="1" applyFont="1" applyFill="1" applyBorder="1" applyAlignment="1">
      <alignment horizontal="center" wrapText="1"/>
    </xf>
    <xf numFmtId="0" fontId="7" fillId="2" borderId="1" xfId="0" applyFont="1" applyFill="1" applyBorder="1" applyAlignment="1">
      <alignment horizontal="center" vertical="center"/>
    </xf>
    <xf numFmtId="0" fontId="9" fillId="2" borderId="1" xfId="0" applyFont="1" applyFill="1" applyBorder="1" applyAlignment="1">
      <alignment horizontal="center" vertical="center"/>
    </xf>
    <xf numFmtId="165" fontId="9" fillId="2" borderId="1" xfId="0" applyNumberFormat="1" applyFont="1" applyFill="1" applyBorder="1" applyAlignment="1">
      <alignment horizontal="center" vertical="center"/>
    </xf>
    <xf numFmtId="0" fontId="7" fillId="2" borderId="1" xfId="0" applyFont="1" applyFill="1" applyBorder="1" applyAlignment="1">
      <alignment horizontal="left"/>
    </xf>
    <xf numFmtId="165" fontId="7" fillId="2" borderId="0" xfId="0" applyNumberFormat="1" applyFont="1" applyFill="1" applyBorder="1" applyAlignment="1">
      <alignment horizontal="center"/>
    </xf>
    <xf numFmtId="0" fontId="9" fillId="2" borderId="0" xfId="0" applyFont="1" applyFill="1" applyBorder="1" applyAlignment="1"/>
    <xf numFmtId="2" fontId="7" fillId="2" borderId="1" xfId="0" applyNumberFormat="1" applyFont="1" applyFill="1" applyBorder="1" applyAlignment="1">
      <alignment horizontal="center" vertical="center"/>
    </xf>
    <xf numFmtId="2" fontId="9" fillId="2" borderId="1" xfId="0" applyNumberFormat="1" applyFont="1" applyFill="1" applyBorder="1" applyAlignment="1">
      <alignment horizontal="center" vertical="center"/>
    </xf>
    <xf numFmtId="0" fontId="3" fillId="0" borderId="0" xfId="0" applyFont="1"/>
    <xf numFmtId="0" fontId="7" fillId="2" borderId="0" xfId="0" applyFont="1" applyFill="1" applyBorder="1" applyAlignment="1">
      <alignment horizontal="center"/>
    </xf>
    <xf numFmtId="0" fontId="7" fillId="2" borderId="0" xfId="0" applyFont="1" applyFill="1" applyBorder="1" applyAlignment="1">
      <alignment horizontal="center" vertical="center"/>
    </xf>
    <xf numFmtId="0" fontId="9" fillId="2" borderId="3" xfId="0" applyFont="1" applyFill="1" applyBorder="1" applyAlignment="1"/>
    <xf numFmtId="0" fontId="7" fillId="2" borderId="3" xfId="0" applyFont="1" applyFill="1" applyBorder="1" applyAlignment="1">
      <alignment horizontal="center"/>
    </xf>
    <xf numFmtId="165" fontId="5" fillId="2" borderId="0" xfId="0" applyNumberFormat="1" applyFont="1" applyFill="1" applyBorder="1" applyAlignment="1">
      <alignment wrapText="1"/>
    </xf>
    <xf numFmtId="166" fontId="5" fillId="2" borderId="0" xfId="0" applyNumberFormat="1" applyFont="1" applyFill="1" applyBorder="1" applyAlignment="1">
      <alignment wrapText="1"/>
    </xf>
    <xf numFmtId="2" fontId="5" fillId="2" borderId="0" xfId="0" applyNumberFormat="1" applyFont="1" applyFill="1" applyBorder="1" applyAlignment="1">
      <alignment wrapText="1"/>
    </xf>
    <xf numFmtId="164" fontId="9" fillId="2" borderId="1" xfId="0" applyNumberFormat="1" applyFont="1" applyFill="1" applyBorder="1" applyAlignment="1">
      <alignment horizontal="center" vertical="center" wrapText="1"/>
    </xf>
    <xf numFmtId="0" fontId="7" fillId="2" borderId="2" xfId="0" applyFont="1" applyFill="1" applyBorder="1" applyAlignment="1">
      <alignment horizontal="center"/>
    </xf>
    <xf numFmtId="164" fontId="9" fillId="2" borderId="4" xfId="0" applyNumberFormat="1" applyFont="1" applyFill="1" applyBorder="1" applyAlignment="1">
      <alignment horizontal="center" vertical="center" wrapText="1"/>
    </xf>
    <xf numFmtId="165" fontId="0" fillId="0" borderId="0" xfId="0" applyNumberFormat="1"/>
    <xf numFmtId="164" fontId="7" fillId="2" borderId="1" xfId="0" applyNumberFormat="1" applyFont="1" applyFill="1" applyBorder="1" applyAlignment="1">
      <alignment horizontal="center" vertical="center" wrapText="1"/>
    </xf>
    <xf numFmtId="0" fontId="7" fillId="2" borderId="1" xfId="0" applyFont="1" applyFill="1" applyBorder="1" applyAlignment="1">
      <alignment vertical="center" wrapText="1"/>
    </xf>
    <xf numFmtId="0" fontId="9" fillId="2" borderId="1" xfId="0" applyFont="1" applyFill="1" applyBorder="1" applyAlignment="1">
      <alignment horizontal="center"/>
    </xf>
    <xf numFmtId="0" fontId="10" fillId="2" borderId="0" xfId="0" applyFont="1" applyFill="1" applyBorder="1" applyAlignment="1">
      <alignment horizontal="center" vertical="center"/>
    </xf>
    <xf numFmtId="2" fontId="0" fillId="0" borderId="0" xfId="0" applyNumberFormat="1"/>
    <xf numFmtId="0" fontId="7" fillId="2" borderId="5" xfId="0" applyFont="1" applyFill="1" applyBorder="1" applyAlignment="1">
      <alignment horizontal="center" vertical="center"/>
    </xf>
    <xf numFmtId="2" fontId="9" fillId="2" borderId="0" xfId="0" applyNumberFormat="1" applyFont="1" applyFill="1" applyBorder="1" applyAlignment="1">
      <alignment horizontal="center" vertical="center"/>
    </xf>
    <xf numFmtId="0" fontId="9" fillId="2" borderId="0" xfId="0" applyFont="1" applyFill="1" applyBorder="1" applyAlignment="1">
      <alignment horizontal="center" vertical="center"/>
    </xf>
    <xf numFmtId="165" fontId="9" fillId="2" borderId="0" xfId="0" applyNumberFormat="1" applyFont="1" applyFill="1" applyBorder="1" applyAlignment="1">
      <alignment horizontal="center" vertical="center"/>
    </xf>
    <xf numFmtId="0" fontId="8" fillId="2" borderId="0" xfId="0" applyFont="1" applyFill="1" applyBorder="1" applyAlignment="1">
      <alignment vertical="center" wrapText="1"/>
    </xf>
    <xf numFmtId="0" fontId="11" fillId="2" borderId="0" xfId="0" applyFont="1" applyFill="1" applyBorder="1" applyAlignment="1">
      <alignment horizontal="left"/>
    </xf>
    <xf numFmtId="0" fontId="9" fillId="2" borderId="0" xfId="0" applyFont="1" applyFill="1" applyBorder="1"/>
    <xf numFmtId="0" fontId="11" fillId="2" borderId="0" xfId="0" applyFont="1" applyFill="1" applyBorder="1" applyAlignment="1">
      <alignment horizontal="center"/>
    </xf>
    <xf numFmtId="0" fontId="11" fillId="2" borderId="0" xfId="0" applyFont="1" applyFill="1" applyBorder="1"/>
    <xf numFmtId="0" fontId="11" fillId="0" borderId="0" xfId="0" applyFont="1" applyBorder="1"/>
    <xf numFmtId="0" fontId="9" fillId="2" borderId="0" xfId="0" applyFont="1" applyFill="1" applyBorder="1" applyAlignment="1">
      <alignment horizontal="center"/>
    </xf>
    <xf numFmtId="0" fontId="9" fillId="2" borderId="2" xfId="0" applyFont="1" applyFill="1" applyBorder="1" applyAlignment="1">
      <alignment horizontal="center"/>
    </xf>
    <xf numFmtId="2" fontId="8" fillId="2" borderId="1" xfId="0" applyNumberFormat="1" applyFont="1" applyFill="1" applyBorder="1" applyAlignment="1">
      <alignment horizontal="center" vertical="center" wrapText="1"/>
    </xf>
    <xf numFmtId="0" fontId="9" fillId="2" borderId="1" xfId="0" applyFont="1" applyFill="1" applyBorder="1"/>
    <xf numFmtId="2" fontId="7" fillId="2" borderId="0" xfId="0" applyNumberFormat="1" applyFont="1" applyFill="1" applyBorder="1" applyAlignment="1">
      <alignment horizontal="center" vertical="center"/>
    </xf>
    <xf numFmtId="0" fontId="9" fillId="2" borderId="0" xfId="0" applyFont="1" applyFill="1"/>
    <xf numFmtId="0" fontId="11" fillId="0" borderId="0" xfId="0" applyFont="1"/>
    <xf numFmtId="0" fontId="12" fillId="0" borderId="0" xfId="0" applyFont="1"/>
    <xf numFmtId="0" fontId="9" fillId="2" borderId="5" xfId="0" applyFont="1" applyFill="1" applyBorder="1" applyAlignment="1">
      <alignment vertical="top" wrapText="1"/>
    </xf>
    <xf numFmtId="0" fontId="9" fillId="2" borderId="5" xfId="0" applyFont="1" applyFill="1" applyBorder="1" applyAlignment="1">
      <alignment horizontal="center" wrapText="1"/>
    </xf>
    <xf numFmtId="165" fontId="5" fillId="2" borderId="5" xfId="0" applyNumberFormat="1" applyFont="1" applyFill="1" applyBorder="1" applyAlignment="1">
      <alignment wrapText="1"/>
    </xf>
    <xf numFmtId="166" fontId="5" fillId="2" borderId="5" xfId="0" applyNumberFormat="1" applyFont="1" applyFill="1" applyBorder="1" applyAlignment="1">
      <alignment wrapText="1"/>
    </xf>
    <xf numFmtId="2" fontId="5" fillId="2" borderId="5" xfId="0" applyNumberFormat="1" applyFont="1" applyFill="1" applyBorder="1" applyAlignment="1">
      <alignment wrapText="1"/>
    </xf>
    <xf numFmtId="0" fontId="8" fillId="2" borderId="5" xfId="0" applyFont="1" applyFill="1" applyBorder="1" applyAlignment="1">
      <alignment wrapText="1"/>
    </xf>
    <xf numFmtId="0" fontId="9" fillId="2" borderId="0" xfId="0" applyFont="1" applyFill="1" applyBorder="1" applyAlignment="1">
      <alignment vertical="top" wrapText="1"/>
    </xf>
    <xf numFmtId="0" fontId="9" fillId="2" borderId="5" xfId="0" applyFont="1" applyFill="1" applyBorder="1" applyAlignment="1"/>
    <xf numFmtId="0" fontId="10" fillId="2" borderId="2" xfId="0" applyFont="1" applyFill="1" applyBorder="1" applyAlignment="1">
      <alignment horizontal="center"/>
    </xf>
    <xf numFmtId="166" fontId="7" fillId="2" borderId="1" xfId="0" applyNumberFormat="1" applyFont="1" applyFill="1" applyBorder="1" applyAlignment="1">
      <alignment horizontal="center" vertical="center" wrapText="1"/>
    </xf>
    <xf numFmtId="166" fontId="9" fillId="2" borderId="1" xfId="0" applyNumberFormat="1" applyFont="1" applyFill="1" applyBorder="1" applyAlignment="1">
      <alignment horizontal="center" vertical="center" wrapText="1"/>
    </xf>
    <xf numFmtId="166" fontId="9" fillId="2" borderId="4" xfId="0" applyNumberFormat="1" applyFont="1" applyFill="1" applyBorder="1" applyAlignment="1">
      <alignment horizontal="center" vertical="center" wrapText="1"/>
    </xf>
    <xf numFmtId="167" fontId="7" fillId="2" borderId="1" xfId="0" applyNumberFormat="1" applyFont="1" applyFill="1" applyBorder="1" applyAlignment="1">
      <alignment horizontal="center" vertical="center" wrapText="1"/>
    </xf>
    <xf numFmtId="167" fontId="6" fillId="0" borderId="1" xfId="0" applyNumberFormat="1" applyFont="1" applyBorder="1" applyAlignment="1">
      <alignment horizontal="center" vertical="center"/>
    </xf>
    <xf numFmtId="167" fontId="9" fillId="2" borderId="1" xfId="0" applyNumberFormat="1" applyFont="1" applyFill="1" applyBorder="1" applyAlignment="1">
      <alignment horizontal="center" vertical="center" wrapText="1"/>
    </xf>
    <xf numFmtId="167" fontId="6" fillId="0" borderId="0" xfId="0" applyNumberFormat="1" applyFont="1" applyAlignment="1">
      <alignment horizontal="center" vertical="center"/>
    </xf>
    <xf numFmtId="167" fontId="9" fillId="2" borderId="4" xfId="0" applyNumberFormat="1" applyFont="1" applyFill="1" applyBorder="1" applyAlignment="1">
      <alignment horizontal="center" vertical="center" wrapText="1"/>
    </xf>
    <xf numFmtId="167" fontId="1" fillId="0" borderId="0" xfId="0" applyNumberFormat="1" applyFont="1" applyAlignment="1">
      <alignment horizontal="center" vertical="center"/>
    </xf>
    <xf numFmtId="167" fontId="9" fillId="2" borderId="1" xfId="0" applyNumberFormat="1" applyFont="1" applyFill="1" applyBorder="1" applyAlignment="1">
      <alignment wrapText="1"/>
    </xf>
    <xf numFmtId="167" fontId="7" fillId="2" borderId="1" xfId="0" applyNumberFormat="1" applyFont="1" applyFill="1" applyBorder="1" applyAlignment="1">
      <alignment horizontal="center" vertical="center"/>
    </xf>
    <xf numFmtId="167" fontId="9" fillId="2" borderId="1" xfId="0" applyNumberFormat="1" applyFont="1" applyFill="1" applyBorder="1" applyAlignment="1">
      <alignment horizontal="center" vertical="center"/>
    </xf>
    <xf numFmtId="0" fontId="11" fillId="2" borderId="0" xfId="0" applyFont="1" applyFill="1" applyBorder="1" applyAlignment="1">
      <alignment horizontal="left" wrapText="1"/>
    </xf>
    <xf numFmtId="0" fontId="8" fillId="2" borderId="9"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8" fillId="2" borderId="10" xfId="0" applyFont="1" applyFill="1" applyBorder="1" applyAlignment="1">
      <alignment vertical="top" wrapText="1"/>
    </xf>
    <xf numFmtId="0" fontId="10" fillId="2" borderId="0" xfId="0" applyFont="1" applyFill="1" applyBorder="1" applyAlignment="1">
      <alignment horizontal="center" wrapText="1"/>
    </xf>
    <xf numFmtId="165" fontId="9" fillId="2" borderId="4" xfId="0" applyNumberFormat="1" applyFont="1" applyFill="1" applyBorder="1" applyAlignment="1">
      <alignment horizontal="center" vertical="center" wrapText="1"/>
    </xf>
    <xf numFmtId="166" fontId="7" fillId="2" borderId="4" xfId="0" applyNumberFormat="1" applyFont="1" applyFill="1" applyBorder="1" applyAlignment="1">
      <alignment horizontal="center" vertical="center" wrapText="1"/>
    </xf>
    <xf numFmtId="165" fontId="7" fillId="2" borderId="4" xfId="0" applyNumberFormat="1" applyFont="1" applyFill="1" applyBorder="1" applyAlignment="1">
      <alignment horizontal="center" vertical="center" wrapText="1"/>
    </xf>
    <xf numFmtId="0" fontId="10" fillId="2" borderId="1" xfId="0" applyFont="1" applyFill="1" applyBorder="1" applyAlignment="1">
      <alignment horizontal="center" wrapText="1"/>
    </xf>
    <xf numFmtId="0" fontId="7" fillId="2" borderId="5" xfId="0" applyFont="1" applyFill="1" applyBorder="1" applyAlignment="1">
      <alignment horizontal="center"/>
    </xf>
    <xf numFmtId="167" fontId="0" fillId="0" borderId="0" xfId="0" applyNumberFormat="1"/>
    <xf numFmtId="1" fontId="9" fillId="2" borderId="1" xfId="0" applyNumberFormat="1" applyFont="1" applyFill="1" applyBorder="1" applyAlignment="1">
      <alignment horizontal="center" vertical="center" wrapText="1"/>
    </xf>
    <xf numFmtId="0" fontId="0" fillId="2" borderId="0" xfId="0" applyFill="1"/>
    <xf numFmtId="167" fontId="9" fillId="2" borderId="7" xfId="0" applyNumberFormat="1" applyFont="1" applyFill="1" applyBorder="1" applyAlignment="1">
      <alignment horizontal="center" vertical="center"/>
    </xf>
    <xf numFmtId="167" fontId="9" fillId="2" borderId="8" xfId="0" applyNumberFormat="1" applyFont="1" applyFill="1" applyBorder="1" applyAlignment="1">
      <alignment horizontal="center" vertical="center"/>
    </xf>
    <xf numFmtId="167" fontId="9" fillId="2" borderId="14" xfId="0" applyNumberFormat="1" applyFont="1" applyFill="1" applyBorder="1" applyAlignment="1">
      <alignment horizontal="center" vertical="center"/>
    </xf>
    <xf numFmtId="0" fontId="9" fillId="2" borderId="7"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14" xfId="0" applyFont="1" applyFill="1" applyBorder="1" applyAlignment="1">
      <alignment horizontal="center" vertical="center"/>
    </xf>
    <xf numFmtId="167" fontId="7" fillId="2" borderId="7" xfId="0" applyNumberFormat="1" applyFont="1" applyFill="1" applyBorder="1" applyAlignment="1">
      <alignment horizontal="center" vertical="center"/>
    </xf>
    <xf numFmtId="167" fontId="7" fillId="2" borderId="8" xfId="0" applyNumberFormat="1" applyFont="1" applyFill="1" applyBorder="1" applyAlignment="1">
      <alignment horizontal="center" vertical="center"/>
    </xf>
    <xf numFmtId="167" fontId="7" fillId="2" borderId="14" xfId="0" applyNumberFormat="1" applyFont="1" applyFill="1" applyBorder="1" applyAlignment="1">
      <alignment horizontal="center" vertical="center"/>
    </xf>
    <xf numFmtId="165" fontId="9" fillId="2" borderId="7" xfId="0" applyNumberFormat="1" applyFont="1" applyFill="1" applyBorder="1" applyAlignment="1">
      <alignment horizontal="center" vertical="center"/>
    </xf>
    <xf numFmtId="165" fontId="9" fillId="2" borderId="8" xfId="0" applyNumberFormat="1" applyFont="1" applyFill="1" applyBorder="1" applyAlignment="1">
      <alignment horizontal="center" vertical="center"/>
    </xf>
    <xf numFmtId="165" fontId="9" fillId="2" borderId="14" xfId="0" applyNumberFormat="1" applyFont="1" applyFill="1" applyBorder="1" applyAlignment="1">
      <alignment horizontal="center" vertical="center"/>
    </xf>
    <xf numFmtId="0" fontId="10" fillId="2" borderId="0" xfId="0" applyFont="1" applyFill="1" applyBorder="1" applyAlignment="1">
      <alignment horizontal="center" wrapText="1"/>
    </xf>
    <xf numFmtId="0" fontId="8" fillId="2" borderId="7" xfId="0" applyFont="1" applyFill="1" applyBorder="1" applyAlignment="1">
      <alignment horizontal="center" vertical="top" wrapText="1"/>
    </xf>
    <xf numFmtId="0" fontId="8" fillId="2" borderId="8" xfId="0" applyFont="1" applyFill="1" applyBorder="1" applyAlignment="1">
      <alignment horizontal="center" vertical="top" wrapText="1"/>
    </xf>
    <xf numFmtId="0" fontId="8" fillId="2" borderId="14" xfId="0" applyFont="1" applyFill="1" applyBorder="1" applyAlignment="1">
      <alignment horizontal="center" vertical="top" wrapText="1"/>
    </xf>
    <xf numFmtId="0" fontId="8" fillId="2" borderId="11" xfId="0" applyFont="1" applyFill="1" applyBorder="1" applyAlignment="1">
      <alignment horizontal="center" vertical="top" wrapText="1"/>
    </xf>
    <xf numFmtId="0" fontId="8" fillId="2" borderId="5" xfId="0" applyFont="1" applyFill="1" applyBorder="1" applyAlignment="1">
      <alignment horizontal="center" vertical="top" wrapText="1"/>
    </xf>
    <xf numFmtId="0" fontId="8" fillId="2" borderId="6" xfId="0" applyFont="1" applyFill="1" applyBorder="1" applyAlignment="1">
      <alignment horizontal="center" vertical="top" wrapText="1"/>
    </xf>
    <xf numFmtId="0" fontId="8" fillId="2" borderId="4"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8" fillId="2" borderId="4" xfId="0" applyFont="1" applyFill="1" applyBorder="1" applyAlignment="1">
      <alignment vertical="top" wrapText="1"/>
    </xf>
    <xf numFmtId="0" fontId="8" fillId="2" borderId="10" xfId="0" applyFont="1" applyFill="1" applyBorder="1" applyAlignment="1">
      <alignment vertical="top" wrapText="1"/>
    </xf>
    <xf numFmtId="0" fontId="8" fillId="2" borderId="6"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9" fillId="2" borderId="4" xfId="0" applyFont="1" applyFill="1" applyBorder="1" applyAlignment="1">
      <alignment horizontal="right" vertical="top"/>
    </xf>
    <xf numFmtId="0" fontId="9" fillId="2" borderId="13" xfId="0" applyFont="1" applyFill="1" applyBorder="1" applyAlignment="1">
      <alignment horizontal="right" vertical="top"/>
    </xf>
    <xf numFmtId="0" fontId="9" fillId="2" borderId="10" xfId="0" applyFont="1" applyFill="1" applyBorder="1" applyAlignment="1">
      <alignment horizontal="right" vertical="top"/>
    </xf>
    <xf numFmtId="0" fontId="8" fillId="2" borderId="15" xfId="0" applyFont="1" applyFill="1" applyBorder="1" applyAlignment="1">
      <alignment horizontal="center" vertical="center" wrapText="1"/>
    </xf>
    <xf numFmtId="0" fontId="7" fillId="2" borderId="0" xfId="0" applyFont="1" applyFill="1" applyBorder="1" applyAlignment="1">
      <alignment horizontal="center"/>
    </xf>
    <xf numFmtId="0" fontId="9" fillId="2" borderId="0" xfId="0" applyFont="1" applyFill="1" applyBorder="1" applyAlignment="1">
      <alignment horizontal="center"/>
    </xf>
    <xf numFmtId="0" fontId="8" fillId="2" borderId="13" xfId="0" applyFont="1" applyFill="1" applyBorder="1" applyAlignment="1">
      <alignment horizontal="center" vertical="center" wrapText="1"/>
    </xf>
    <xf numFmtId="0" fontId="8" fillId="2" borderId="13" xfId="0" applyFont="1" applyFill="1" applyBorder="1" applyAlignment="1">
      <alignment vertical="top" wrapText="1"/>
    </xf>
    <xf numFmtId="0" fontId="8" fillId="2" borderId="1" xfId="0" applyFont="1" applyFill="1" applyBorder="1" applyAlignment="1">
      <alignment horizontal="center" vertical="center" wrapText="1"/>
    </xf>
    <xf numFmtId="0" fontId="9" fillId="2" borderId="4" xfId="0" applyFont="1" applyFill="1" applyBorder="1" applyAlignment="1">
      <alignment vertical="top"/>
    </xf>
    <xf numFmtId="0" fontId="9" fillId="2" borderId="13" xfId="0" applyFont="1" applyFill="1" applyBorder="1" applyAlignment="1">
      <alignment vertical="top"/>
    </xf>
    <xf numFmtId="0" fontId="9" fillId="2" borderId="10" xfId="0" applyFont="1" applyFill="1" applyBorder="1" applyAlignment="1">
      <alignment vertical="top"/>
    </xf>
    <xf numFmtId="0" fontId="8" fillId="2" borderId="1" xfId="0" applyFont="1" applyFill="1" applyBorder="1" applyAlignment="1">
      <alignment horizontal="center" vertical="top" wrapText="1"/>
    </xf>
    <xf numFmtId="0" fontId="11" fillId="2" borderId="0" xfId="0" applyFont="1" applyFill="1" applyBorder="1" applyAlignment="1">
      <alignment horizontal="left" wrapText="1"/>
    </xf>
    <xf numFmtId="0" fontId="10" fillId="2" borderId="0" xfId="0" applyFont="1" applyFill="1" applyBorder="1" applyAlignment="1">
      <alignment horizontal="center"/>
    </xf>
    <xf numFmtId="0" fontId="7" fillId="2" borderId="11"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9" fillId="2" borderId="3" xfId="0" applyFont="1" applyFill="1" applyBorder="1" applyAlignment="1"/>
    <xf numFmtId="0" fontId="9" fillId="2" borderId="12" xfId="0" applyFont="1" applyFill="1" applyBorder="1" applyAlignment="1"/>
    <xf numFmtId="0" fontId="9" fillId="2" borderId="4" xfId="0" applyFont="1" applyFill="1" applyBorder="1" applyAlignment="1">
      <alignment wrapText="1"/>
    </xf>
    <xf numFmtId="0" fontId="9" fillId="2" borderId="13" xfId="0" applyFont="1" applyFill="1" applyBorder="1" applyAlignment="1">
      <alignment wrapText="1"/>
    </xf>
    <xf numFmtId="0" fontId="9" fillId="2" borderId="10" xfId="0" applyFont="1" applyFill="1" applyBorder="1" applyAlignment="1"/>
    <xf numFmtId="0" fontId="8" fillId="2" borderId="1" xfId="0" applyFont="1" applyFill="1" applyBorder="1" applyAlignment="1">
      <alignment vertical="top" wrapText="1"/>
    </xf>
    <xf numFmtId="49" fontId="9" fillId="2" borderId="4" xfId="0" applyNumberFormat="1" applyFont="1" applyFill="1" applyBorder="1" applyAlignment="1">
      <alignment vertical="top" wrapText="1"/>
    </xf>
    <xf numFmtId="49" fontId="9" fillId="2" borderId="13" xfId="0" applyNumberFormat="1" applyFont="1" applyFill="1" applyBorder="1" applyAlignment="1">
      <alignment vertical="top" wrapText="1"/>
    </xf>
    <xf numFmtId="0" fontId="9" fillId="2" borderId="10" xfId="0" applyFont="1" applyFill="1" applyBorder="1" applyAlignment="1">
      <alignment wrapText="1"/>
    </xf>
    <xf numFmtId="0" fontId="10" fillId="2" borderId="0" xfId="0" applyFont="1" applyFill="1" applyBorder="1" applyAlignment="1">
      <alignment horizontal="center" vertical="center"/>
    </xf>
    <xf numFmtId="0" fontId="9" fillId="2" borderId="4" xfId="0" applyFont="1" applyFill="1" applyBorder="1" applyAlignment="1">
      <alignment horizontal="center" vertical="center" wrapText="1"/>
    </xf>
    <xf numFmtId="167" fontId="9" fillId="2" borderId="7" xfId="0" applyNumberFormat="1" applyFont="1" applyFill="1" applyBorder="1" applyAlignment="1">
      <alignment horizontal="center" wrapText="1"/>
    </xf>
    <xf numFmtId="167" fontId="9" fillId="2" borderId="8" xfId="0" applyNumberFormat="1" applyFont="1" applyFill="1" applyBorder="1" applyAlignment="1">
      <alignment horizontal="center" wrapText="1"/>
    </xf>
    <xf numFmtId="167" fontId="9" fillId="2" borderId="14" xfId="0" applyNumberFormat="1" applyFont="1" applyFill="1" applyBorder="1" applyAlignment="1">
      <alignment horizontal="center" wrapText="1"/>
    </xf>
    <xf numFmtId="0" fontId="9" fillId="2" borderId="4" xfId="0" applyFont="1" applyFill="1" applyBorder="1" applyAlignment="1">
      <alignment vertical="top" wrapText="1"/>
    </xf>
    <xf numFmtId="0" fontId="9" fillId="2" borderId="13" xfId="0" applyFont="1" applyFill="1" applyBorder="1" applyAlignment="1">
      <alignment vertical="top" wrapText="1"/>
    </xf>
    <xf numFmtId="0" fontId="9" fillId="2" borderId="10" xfId="0" applyFont="1" applyFill="1" applyBorder="1" applyAlignment="1">
      <alignment vertical="top" wrapText="1"/>
    </xf>
    <xf numFmtId="0" fontId="8" fillId="2" borderId="11" xfId="0" applyFont="1" applyFill="1" applyBorder="1" applyAlignment="1"/>
    <xf numFmtId="0" fontId="9" fillId="2" borderId="6" xfId="0" applyFont="1" applyFill="1" applyBorder="1" applyAlignment="1"/>
    <xf numFmtId="0" fontId="8" fillId="2" borderId="12" xfId="0" applyFont="1" applyFill="1" applyBorder="1" applyAlignment="1"/>
    <xf numFmtId="0" fontId="9" fillId="2" borderId="9" xfId="0" applyFont="1" applyFill="1" applyBorder="1" applyAlignment="1"/>
    <xf numFmtId="167" fontId="9" fillId="2" borderId="7" xfId="0" applyNumberFormat="1" applyFont="1" applyFill="1" applyBorder="1" applyAlignment="1">
      <alignment horizontal="center" vertical="center" wrapText="1"/>
    </xf>
    <xf numFmtId="167" fontId="9" fillId="2" borderId="8" xfId="0" applyNumberFormat="1" applyFont="1" applyFill="1" applyBorder="1" applyAlignment="1">
      <alignment horizontal="center" vertical="center" wrapText="1"/>
    </xf>
    <xf numFmtId="167" fontId="9" fillId="2" borderId="14" xfId="0" applyNumberFormat="1" applyFont="1" applyFill="1" applyBorder="1" applyAlignment="1">
      <alignment horizontal="center" vertical="center" wrapText="1"/>
    </xf>
    <xf numFmtId="0" fontId="7" fillId="2" borderId="2" xfId="0" applyFont="1" applyFill="1" applyBorder="1" applyAlignment="1">
      <alignment horizontal="right"/>
    </xf>
    <xf numFmtId="0" fontId="7" fillId="2" borderId="11"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12" xfId="0" applyFont="1" applyFill="1" applyBorder="1" applyAlignment="1">
      <alignment horizontal="center"/>
    </xf>
    <xf numFmtId="0" fontId="7" fillId="2" borderId="2" xfId="0" applyFont="1" applyFill="1" applyBorder="1" applyAlignment="1">
      <alignment horizontal="center"/>
    </xf>
    <xf numFmtId="0" fontId="7" fillId="2" borderId="9" xfId="0" applyFont="1" applyFill="1" applyBorder="1" applyAlignment="1">
      <alignment horizontal="center"/>
    </xf>
    <xf numFmtId="0" fontId="6" fillId="0" borderId="0" xfId="0" applyFont="1" applyAlignment="1">
      <alignment horizontal="right" vertical="center" wrapText="1"/>
    </xf>
    <xf numFmtId="0" fontId="6" fillId="0" borderId="0" xfId="0" applyFont="1" applyAlignment="1">
      <alignment horizontal="right"/>
    </xf>
    <xf numFmtId="0" fontId="3" fillId="0" borderId="0" xfId="0" applyFont="1" applyAlignment="1">
      <alignment horizontal="center"/>
    </xf>
    <xf numFmtId="0" fontId="10" fillId="2" borderId="0" xfId="0" applyFont="1" applyFill="1" applyAlignment="1">
      <alignment horizontal="center"/>
    </xf>
    <xf numFmtId="0" fontId="10" fillId="2" borderId="0" xfId="0" applyFont="1" applyFill="1" applyAlignment="1"/>
  </cellXfs>
  <cellStyles count="1">
    <cellStyle name="Обычный" xfId="0" builtinId="0"/>
  </cellStyles>
  <dxfs count="0"/>
  <tableStyles count="0" defaultTableStyle="TableStyleMedium2" defaultPivotStyle="PivotStyleMedium9"/>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O132"/>
  <sheetViews>
    <sheetView tabSelected="1" zoomScaleNormal="100" workbookViewId="0">
      <selection activeCell="B99" sqref="B99:F104"/>
    </sheetView>
  </sheetViews>
  <sheetFormatPr defaultRowHeight="15"/>
  <cols>
    <col min="1" max="1" width="5.28515625" customWidth="1"/>
    <col min="2" max="2" width="29.7109375" customWidth="1"/>
    <col min="3" max="3" width="10.5703125" customWidth="1"/>
    <col min="4" max="4" width="14.28515625" customWidth="1"/>
    <col min="5" max="5" width="14.140625" customWidth="1"/>
    <col min="6" max="6" width="13.28515625" customWidth="1"/>
    <col min="7" max="7" width="15.140625" customWidth="1"/>
    <col min="8" max="8" width="11.5703125" customWidth="1"/>
    <col min="9" max="9" width="12" customWidth="1"/>
    <col min="10" max="10" width="11.28515625" customWidth="1"/>
    <col min="11" max="11" width="28" customWidth="1"/>
    <col min="12" max="12" width="0.140625" customWidth="1"/>
    <col min="13" max="13" width="11.5703125" hidden="1" customWidth="1"/>
    <col min="15" max="15" width="11.42578125" customWidth="1"/>
  </cols>
  <sheetData>
    <row r="1" spans="1:13">
      <c r="A1" s="1"/>
      <c r="B1" s="1"/>
      <c r="C1" s="1"/>
      <c r="D1" s="1"/>
      <c r="E1" s="1"/>
      <c r="F1" s="1"/>
      <c r="G1" s="1"/>
      <c r="H1" s="1"/>
      <c r="I1" s="1"/>
      <c r="J1" s="173" t="s">
        <v>83</v>
      </c>
      <c r="K1" s="174"/>
    </row>
    <row r="2" spans="1:13">
      <c r="A2" s="1"/>
      <c r="B2" s="1"/>
      <c r="C2" s="1"/>
      <c r="D2" s="1"/>
      <c r="E2" s="1"/>
      <c r="F2" s="1"/>
      <c r="G2" s="1"/>
      <c r="H2" s="1"/>
      <c r="I2" s="1"/>
      <c r="J2" s="174"/>
      <c r="K2" s="174"/>
    </row>
    <row r="3" spans="1:13">
      <c r="A3" s="1"/>
      <c r="B3" s="1"/>
      <c r="C3" s="1"/>
      <c r="D3" s="1"/>
      <c r="E3" s="1"/>
      <c r="F3" s="1"/>
      <c r="G3" s="1"/>
      <c r="H3" s="1"/>
      <c r="I3" s="1"/>
      <c r="J3" s="174"/>
      <c r="K3" s="174"/>
    </row>
    <row r="4" spans="1:13">
      <c r="A4" s="1"/>
      <c r="B4" s="1"/>
      <c r="C4" s="1"/>
      <c r="D4" s="1"/>
      <c r="E4" s="1"/>
      <c r="F4" s="1"/>
      <c r="G4" s="1"/>
      <c r="H4" s="1"/>
      <c r="I4" s="1"/>
      <c r="J4" s="174"/>
      <c r="K4" s="174"/>
    </row>
    <row r="5" spans="1:13">
      <c r="A5" s="1"/>
      <c r="B5" s="1"/>
      <c r="C5" s="1"/>
      <c r="D5" s="1"/>
      <c r="E5" s="1"/>
      <c r="F5" s="1"/>
      <c r="G5" s="1"/>
      <c r="H5" s="1"/>
      <c r="I5" s="1"/>
      <c r="J5" s="174"/>
      <c r="K5" s="174"/>
    </row>
    <row r="6" spans="1:13">
      <c r="A6" s="1"/>
      <c r="B6" s="1"/>
      <c r="C6" s="1"/>
      <c r="D6" s="1"/>
      <c r="E6" s="1"/>
      <c r="F6" s="1"/>
      <c r="G6" s="1"/>
      <c r="H6" s="1"/>
      <c r="I6" s="1"/>
      <c r="J6" s="174"/>
      <c r="K6" s="174"/>
    </row>
    <row r="7" spans="1:13">
      <c r="A7" s="2"/>
      <c r="B7" s="2"/>
      <c r="C7" s="2"/>
      <c r="D7" s="2"/>
      <c r="E7" s="2"/>
      <c r="F7" s="2"/>
      <c r="G7" s="2"/>
      <c r="H7" s="2"/>
      <c r="I7" s="2"/>
      <c r="J7" s="2"/>
      <c r="K7" s="2"/>
    </row>
    <row r="8" spans="1:13" ht="18.75">
      <c r="A8" s="29"/>
      <c r="B8" s="175" t="s">
        <v>0</v>
      </c>
      <c r="C8" s="175"/>
      <c r="D8" s="175"/>
      <c r="E8" s="175"/>
      <c r="F8" s="175"/>
      <c r="G8" s="175"/>
      <c r="H8" s="175"/>
      <c r="I8" s="175"/>
      <c r="J8" s="175"/>
      <c r="K8" s="175"/>
    </row>
    <row r="9" spans="1:13" ht="18.75">
      <c r="A9" s="176" t="s">
        <v>23</v>
      </c>
      <c r="B9" s="177"/>
      <c r="C9" s="177"/>
      <c r="D9" s="177"/>
      <c r="E9" s="177"/>
      <c r="F9" s="177"/>
      <c r="G9" s="177"/>
      <c r="H9" s="177"/>
      <c r="I9" s="177"/>
      <c r="J9" s="177"/>
      <c r="K9" s="177"/>
    </row>
    <row r="10" spans="1:13" ht="18.75">
      <c r="A10" s="176"/>
      <c r="B10" s="177"/>
      <c r="C10" s="177"/>
      <c r="D10" s="177"/>
      <c r="E10" s="177"/>
      <c r="F10" s="177"/>
      <c r="G10" s="177"/>
      <c r="H10" s="177"/>
      <c r="I10" s="177"/>
      <c r="J10" s="177"/>
      <c r="K10" s="177"/>
    </row>
    <row r="11" spans="1:13">
      <c r="A11" s="166" t="s">
        <v>14</v>
      </c>
      <c r="B11" s="166"/>
      <c r="C11" s="166"/>
      <c r="D11" s="166"/>
      <c r="E11" s="166"/>
      <c r="F11" s="166"/>
      <c r="G11" s="166"/>
      <c r="H11" s="166"/>
      <c r="I11" s="166"/>
      <c r="J11" s="166"/>
      <c r="K11" s="166"/>
    </row>
    <row r="12" spans="1:13">
      <c r="A12" s="159"/>
      <c r="B12" s="160"/>
      <c r="C12" s="118" t="s">
        <v>2</v>
      </c>
      <c r="D12" s="121" t="s">
        <v>12</v>
      </c>
      <c r="E12" s="115" t="s">
        <v>1</v>
      </c>
      <c r="F12" s="116"/>
      <c r="G12" s="116"/>
      <c r="H12" s="116"/>
      <c r="I12" s="117"/>
      <c r="J12" s="121" t="s">
        <v>5</v>
      </c>
      <c r="K12" s="123" t="s">
        <v>6</v>
      </c>
    </row>
    <row r="13" spans="1:13" ht="38.25">
      <c r="A13" s="161"/>
      <c r="B13" s="162"/>
      <c r="C13" s="120"/>
      <c r="D13" s="122"/>
      <c r="E13" s="3" t="s">
        <v>7</v>
      </c>
      <c r="F13" s="3" t="s">
        <v>3</v>
      </c>
      <c r="G13" s="112" t="s">
        <v>16</v>
      </c>
      <c r="H13" s="113"/>
      <c r="I13" s="114"/>
      <c r="J13" s="122"/>
      <c r="K13" s="124"/>
    </row>
    <row r="14" spans="1:13">
      <c r="A14" s="167" t="s">
        <v>46</v>
      </c>
      <c r="B14" s="168"/>
      <c r="C14" s="168"/>
      <c r="D14" s="168"/>
      <c r="E14" s="168"/>
      <c r="F14" s="168"/>
      <c r="G14" s="168"/>
      <c r="H14" s="168"/>
      <c r="I14" s="168"/>
      <c r="J14" s="168"/>
      <c r="K14" s="169"/>
    </row>
    <row r="15" spans="1:13">
      <c r="A15" s="170" t="s">
        <v>24</v>
      </c>
      <c r="B15" s="171"/>
      <c r="C15" s="171"/>
      <c r="D15" s="171"/>
      <c r="E15" s="171"/>
      <c r="F15" s="171"/>
      <c r="G15" s="171"/>
      <c r="H15" s="171"/>
      <c r="I15" s="171"/>
      <c r="J15" s="171"/>
      <c r="K15" s="172"/>
    </row>
    <row r="16" spans="1:13" ht="76.5">
      <c r="A16" s="156">
        <v>1</v>
      </c>
      <c r="B16" s="3" t="s">
        <v>29</v>
      </c>
      <c r="C16" s="4" t="s">
        <v>8</v>
      </c>
      <c r="D16" s="78">
        <f>SUM(D17:D22)</f>
        <v>16074.24</v>
      </c>
      <c r="E16" s="78">
        <f t="shared" ref="E16:J16" si="0">SUM(E17:E22)</f>
        <v>10795.473911999999</v>
      </c>
      <c r="F16" s="78">
        <f t="shared" si="0"/>
        <v>179.500462</v>
      </c>
      <c r="G16" s="163">
        <f t="shared" si="0"/>
        <v>276.99360000000001</v>
      </c>
      <c r="H16" s="164"/>
      <c r="I16" s="165"/>
      <c r="J16" s="78">
        <f t="shared" si="0"/>
        <v>4822.2719999999999</v>
      </c>
      <c r="K16" s="3" t="s">
        <v>9</v>
      </c>
      <c r="M16" s="45"/>
    </row>
    <row r="17" spans="1:15">
      <c r="A17" s="157"/>
      <c r="B17" s="6">
        <v>5.3999999999999999E-2</v>
      </c>
      <c r="C17" s="6" t="s">
        <v>10</v>
      </c>
      <c r="D17" s="82">
        <v>1291.68</v>
      </c>
      <c r="E17" s="82">
        <v>697.50720000000001</v>
      </c>
      <c r="F17" s="82">
        <v>77.500799999999998</v>
      </c>
      <c r="G17" s="153">
        <v>129.16800000000001</v>
      </c>
      <c r="H17" s="154"/>
      <c r="I17" s="155"/>
      <c r="J17" s="82">
        <v>387.50400000000002</v>
      </c>
      <c r="K17" s="8"/>
    </row>
    <row r="18" spans="1:15">
      <c r="A18" s="157"/>
      <c r="B18" s="6">
        <v>0</v>
      </c>
      <c r="C18" s="6" t="s">
        <v>20</v>
      </c>
      <c r="D18" s="82">
        <v>0</v>
      </c>
      <c r="E18" s="82">
        <v>0</v>
      </c>
      <c r="F18" s="82">
        <v>0</v>
      </c>
      <c r="G18" s="153">
        <v>0</v>
      </c>
      <c r="H18" s="154"/>
      <c r="I18" s="155"/>
      <c r="J18" s="82">
        <v>0</v>
      </c>
      <c r="K18" s="8"/>
      <c r="O18" s="96">
        <f>E17+F17+G17+J17</f>
        <v>1291.68</v>
      </c>
    </row>
    <row r="19" spans="1:15">
      <c r="A19" s="157"/>
      <c r="B19" s="6">
        <v>0.61799999999999999</v>
      </c>
      <c r="C19" s="6" t="s">
        <v>25</v>
      </c>
      <c r="D19" s="82">
        <v>14782.56</v>
      </c>
      <c r="E19" s="82">
        <v>10097.966711999999</v>
      </c>
      <c r="F19" s="82">
        <v>101.999662</v>
      </c>
      <c r="G19" s="153">
        <v>147.82560000000001</v>
      </c>
      <c r="H19" s="154"/>
      <c r="I19" s="155"/>
      <c r="J19" s="82">
        <v>4434.768</v>
      </c>
      <c r="K19" s="8"/>
    </row>
    <row r="20" spans="1:15">
      <c r="A20" s="157"/>
      <c r="B20" s="6"/>
      <c r="C20" s="6" t="s">
        <v>26</v>
      </c>
      <c r="D20" s="82"/>
      <c r="E20" s="82"/>
      <c r="F20" s="82"/>
      <c r="G20" s="153"/>
      <c r="H20" s="154"/>
      <c r="I20" s="155"/>
      <c r="J20" s="82"/>
      <c r="K20" s="8"/>
    </row>
    <row r="21" spans="1:15">
      <c r="A21" s="157"/>
      <c r="B21" s="6"/>
      <c r="C21" s="6" t="s">
        <v>27</v>
      </c>
      <c r="D21" s="82"/>
      <c r="E21" s="82"/>
      <c r="F21" s="82"/>
      <c r="G21" s="153"/>
      <c r="H21" s="154"/>
      <c r="I21" s="155"/>
      <c r="J21" s="82"/>
      <c r="K21" s="8"/>
    </row>
    <row r="22" spans="1:15">
      <c r="A22" s="158"/>
      <c r="B22" s="6"/>
      <c r="C22" s="6" t="s">
        <v>28</v>
      </c>
      <c r="D22" s="82"/>
      <c r="E22" s="82"/>
      <c r="F22" s="82"/>
      <c r="G22" s="153"/>
      <c r="H22" s="154"/>
      <c r="I22" s="155"/>
      <c r="J22" s="82"/>
      <c r="K22" s="8"/>
    </row>
    <row r="23" spans="1:15">
      <c r="A23" s="64"/>
      <c r="B23" s="65"/>
      <c r="C23" s="65"/>
      <c r="D23" s="66"/>
      <c r="E23" s="67"/>
      <c r="F23" s="67"/>
      <c r="G23" s="67"/>
      <c r="H23" s="67"/>
      <c r="I23" s="67"/>
      <c r="J23" s="68"/>
      <c r="K23" s="69"/>
    </row>
    <row r="24" spans="1:15">
      <c r="A24" s="70"/>
      <c r="B24" s="9"/>
      <c r="C24" s="9"/>
      <c r="D24" s="34"/>
      <c r="E24" s="35"/>
      <c r="F24" s="35"/>
      <c r="G24" s="35"/>
      <c r="H24" s="35"/>
      <c r="I24" s="35"/>
      <c r="J24" s="36"/>
      <c r="K24" s="10"/>
    </row>
    <row r="25" spans="1:15">
      <c r="A25" s="70"/>
      <c r="B25" s="9"/>
      <c r="C25" s="9"/>
      <c r="D25" s="34"/>
      <c r="E25" s="35"/>
      <c r="F25" s="35"/>
      <c r="G25" s="35"/>
      <c r="H25" s="35"/>
      <c r="I25" s="35"/>
      <c r="J25" s="36"/>
      <c r="K25" s="10"/>
    </row>
    <row r="26" spans="1:15" ht="15" customHeight="1">
      <c r="A26" s="111" t="s">
        <v>30</v>
      </c>
      <c r="B26" s="111"/>
      <c r="C26" s="111"/>
      <c r="D26" s="111"/>
      <c r="E26" s="111"/>
      <c r="F26" s="111"/>
      <c r="G26" s="111"/>
      <c r="H26" s="111"/>
      <c r="I26" s="111"/>
      <c r="J26" s="111"/>
      <c r="K26" s="111"/>
    </row>
    <row r="27" spans="1:15" ht="15" customHeight="1">
      <c r="A27" s="111"/>
      <c r="B27" s="111"/>
      <c r="C27" s="111"/>
      <c r="D27" s="111"/>
      <c r="E27" s="111"/>
      <c r="F27" s="111"/>
      <c r="G27" s="111"/>
      <c r="H27" s="111"/>
      <c r="I27" s="111"/>
      <c r="J27" s="111"/>
      <c r="K27" s="111"/>
    </row>
    <row r="28" spans="1:15" ht="15" customHeight="1">
      <c r="A28" s="90"/>
      <c r="B28" s="90"/>
      <c r="C28" s="90"/>
      <c r="D28" s="90"/>
      <c r="E28" s="90"/>
      <c r="F28" s="90"/>
      <c r="G28" s="90"/>
      <c r="H28" s="90"/>
      <c r="I28" s="90"/>
      <c r="J28" s="90"/>
      <c r="K28" s="90"/>
    </row>
    <row r="29" spans="1:15" ht="15" customHeight="1">
      <c r="A29" s="111" t="s">
        <v>69</v>
      </c>
      <c r="B29" s="111"/>
      <c r="C29" s="111"/>
      <c r="D29" s="111"/>
      <c r="E29" s="111"/>
      <c r="F29" s="111"/>
      <c r="G29" s="111"/>
      <c r="H29" s="111"/>
      <c r="I29" s="111"/>
      <c r="J29" s="111"/>
      <c r="K29" s="111"/>
    </row>
    <row r="30" spans="1:15" ht="15" customHeight="1">
      <c r="A30" s="90"/>
      <c r="B30" s="90"/>
      <c r="C30" s="90"/>
      <c r="D30" s="90"/>
      <c r="E30" s="90"/>
      <c r="F30" s="90"/>
      <c r="G30" s="90"/>
      <c r="H30" s="90"/>
      <c r="I30" s="90"/>
      <c r="J30" s="90"/>
      <c r="K30" s="11" t="s">
        <v>17</v>
      </c>
    </row>
    <row r="31" spans="1:15" ht="18.75" customHeight="1">
      <c r="A31" s="125">
        <v>1</v>
      </c>
      <c r="B31" s="118" t="s">
        <v>31</v>
      </c>
      <c r="C31" s="118" t="s">
        <v>2</v>
      </c>
      <c r="D31" s="121" t="s">
        <v>12</v>
      </c>
      <c r="E31" s="115" t="s">
        <v>1</v>
      </c>
      <c r="F31" s="116"/>
      <c r="G31" s="116"/>
      <c r="H31" s="116"/>
      <c r="I31" s="117"/>
      <c r="J31" s="121" t="s">
        <v>5</v>
      </c>
      <c r="K31" s="123" t="s">
        <v>6</v>
      </c>
    </row>
    <row r="32" spans="1:15" ht="51" customHeight="1">
      <c r="A32" s="126"/>
      <c r="B32" s="119"/>
      <c r="C32" s="120"/>
      <c r="D32" s="122"/>
      <c r="E32" s="3" t="s">
        <v>7</v>
      </c>
      <c r="F32" s="3" t="s">
        <v>3</v>
      </c>
      <c r="G32" s="112" t="s">
        <v>4</v>
      </c>
      <c r="H32" s="113"/>
      <c r="I32" s="114"/>
      <c r="J32" s="122"/>
      <c r="K32" s="124"/>
    </row>
    <row r="33" spans="1:11">
      <c r="A33" s="126"/>
      <c r="B33" s="87"/>
      <c r="C33" s="88" t="s">
        <v>79</v>
      </c>
      <c r="D33" s="89"/>
      <c r="E33" s="3"/>
      <c r="F33" s="3"/>
      <c r="G33" s="102"/>
      <c r="H33" s="103"/>
      <c r="I33" s="104"/>
      <c r="J33" s="89"/>
      <c r="K33" s="86"/>
    </row>
    <row r="34" spans="1:11" ht="35.25" customHeight="1">
      <c r="A34" s="126"/>
      <c r="B34" s="22">
        <v>1</v>
      </c>
      <c r="C34" s="22" t="s">
        <v>71</v>
      </c>
      <c r="D34" s="22">
        <f>SUM(E34:J34)</f>
        <v>1176.9000000000001</v>
      </c>
      <c r="E34" s="22">
        <v>790</v>
      </c>
      <c r="F34" s="22">
        <v>8</v>
      </c>
      <c r="G34" s="102">
        <v>171</v>
      </c>
      <c r="H34" s="103"/>
      <c r="I34" s="104"/>
      <c r="J34" s="22">
        <v>207.9</v>
      </c>
      <c r="K34" s="3" t="s">
        <v>72</v>
      </c>
    </row>
    <row r="35" spans="1:11" ht="15" customHeight="1">
      <c r="A35" s="126"/>
      <c r="B35" s="22"/>
      <c r="C35" s="22" t="s">
        <v>73</v>
      </c>
      <c r="D35" s="22"/>
      <c r="E35" s="22"/>
      <c r="F35" s="22"/>
      <c r="G35" s="102"/>
      <c r="H35" s="103"/>
      <c r="I35" s="104"/>
      <c r="J35" s="22"/>
      <c r="K35" s="22"/>
    </row>
    <row r="36" spans="1:11" ht="15" customHeight="1">
      <c r="A36" s="126"/>
      <c r="B36" s="22"/>
      <c r="C36" s="22" t="s">
        <v>75</v>
      </c>
      <c r="D36" s="22"/>
      <c r="E36" s="22"/>
      <c r="F36" s="22"/>
      <c r="G36" s="102"/>
      <c r="H36" s="103"/>
      <c r="I36" s="104"/>
      <c r="J36" s="22"/>
      <c r="K36" s="22"/>
    </row>
    <row r="37" spans="1:11" ht="15" customHeight="1">
      <c r="A37" s="126"/>
      <c r="B37" s="22"/>
      <c r="C37" s="22" t="s">
        <v>76</v>
      </c>
      <c r="D37" s="22"/>
      <c r="E37" s="22"/>
      <c r="F37" s="22"/>
      <c r="G37" s="102"/>
      <c r="H37" s="103"/>
      <c r="I37" s="104"/>
      <c r="J37" s="22"/>
      <c r="K37" s="22"/>
    </row>
    <row r="38" spans="1:11" ht="15" customHeight="1">
      <c r="A38" s="127"/>
      <c r="B38" s="94"/>
      <c r="C38" s="22" t="s">
        <v>77</v>
      </c>
      <c r="D38" s="94"/>
      <c r="E38" s="94"/>
      <c r="F38" s="94"/>
      <c r="G38" s="102"/>
      <c r="H38" s="103"/>
      <c r="I38" s="104"/>
      <c r="J38" s="94"/>
      <c r="K38" s="94"/>
    </row>
    <row r="39" spans="1:11" ht="15" customHeight="1">
      <c r="A39" s="90"/>
      <c r="B39" s="90"/>
      <c r="C39" s="90"/>
      <c r="D39" s="90"/>
      <c r="E39" s="90"/>
      <c r="F39" s="90"/>
      <c r="G39" s="90"/>
      <c r="H39" s="90"/>
      <c r="I39" s="90"/>
      <c r="J39" s="90"/>
      <c r="K39" s="90"/>
    </row>
    <row r="40" spans="1:11" ht="18.75" customHeight="1">
      <c r="A40" s="111" t="s">
        <v>67</v>
      </c>
      <c r="B40" s="111"/>
      <c r="C40" s="111"/>
      <c r="D40" s="111"/>
      <c r="E40" s="111"/>
      <c r="F40" s="111"/>
      <c r="G40" s="111"/>
      <c r="H40" s="111"/>
      <c r="I40" s="111"/>
      <c r="J40" s="111"/>
      <c r="K40" s="111"/>
    </row>
    <row r="41" spans="1:11" ht="18.75" customHeight="1">
      <c r="A41" s="111"/>
      <c r="B41" s="111"/>
      <c r="C41" s="111"/>
      <c r="D41" s="111"/>
      <c r="E41" s="111"/>
      <c r="F41" s="111"/>
      <c r="G41" s="111"/>
      <c r="H41" s="111"/>
      <c r="I41" s="111"/>
      <c r="J41" s="111"/>
      <c r="K41" s="111"/>
    </row>
    <row r="42" spans="1:11" ht="39.75" customHeight="1">
      <c r="A42" s="111"/>
      <c r="B42" s="111"/>
      <c r="C42" s="111"/>
      <c r="D42" s="111"/>
      <c r="E42" s="111"/>
      <c r="F42" s="111"/>
      <c r="G42" s="111"/>
      <c r="H42" s="111"/>
      <c r="I42" s="111"/>
      <c r="J42" s="111"/>
      <c r="K42" s="111"/>
    </row>
    <row r="43" spans="1:11">
      <c r="A43" s="33"/>
      <c r="B43" s="30"/>
      <c r="C43" s="30"/>
      <c r="D43" s="30"/>
      <c r="E43" s="38"/>
      <c r="F43" s="38"/>
      <c r="G43" s="38"/>
      <c r="H43" s="30"/>
      <c r="I43" s="30"/>
      <c r="J43" s="30"/>
      <c r="K43" s="11" t="s">
        <v>17</v>
      </c>
    </row>
    <row r="44" spans="1:11">
      <c r="A44" s="134">
        <v>2</v>
      </c>
      <c r="B44" s="118" t="s">
        <v>32</v>
      </c>
      <c r="C44" s="118" t="s">
        <v>2</v>
      </c>
      <c r="D44" s="121" t="s">
        <v>12</v>
      </c>
      <c r="E44" s="115" t="s">
        <v>1</v>
      </c>
      <c r="F44" s="116"/>
      <c r="G44" s="116"/>
      <c r="H44" s="116"/>
      <c r="I44" s="117"/>
      <c r="J44" s="121" t="s">
        <v>5</v>
      </c>
      <c r="K44" s="123" t="s">
        <v>6</v>
      </c>
    </row>
    <row r="45" spans="1:11" ht="67.5" customHeight="1">
      <c r="A45" s="135"/>
      <c r="B45" s="119"/>
      <c r="C45" s="120"/>
      <c r="D45" s="122"/>
      <c r="E45" s="3" t="s">
        <v>7</v>
      </c>
      <c r="F45" s="3" t="s">
        <v>3</v>
      </c>
      <c r="G45" s="112" t="s">
        <v>4</v>
      </c>
      <c r="H45" s="113"/>
      <c r="I45" s="114"/>
      <c r="J45" s="122"/>
      <c r="K45" s="124"/>
    </row>
    <row r="46" spans="1:11">
      <c r="A46" s="135"/>
      <c r="B46" s="22" t="s">
        <v>11</v>
      </c>
      <c r="C46" s="6" t="s">
        <v>10</v>
      </c>
      <c r="D46" s="23"/>
      <c r="E46" s="23"/>
      <c r="F46" s="23"/>
      <c r="G46" s="108"/>
      <c r="H46" s="109"/>
      <c r="I46" s="110"/>
      <c r="J46" s="23"/>
      <c r="K46" s="3"/>
    </row>
    <row r="47" spans="1:11">
      <c r="A47" s="135"/>
      <c r="B47" s="27">
        <f>SUM(B48:B49)</f>
        <v>0.69379999999999997</v>
      </c>
      <c r="C47" s="15" t="s">
        <v>20</v>
      </c>
      <c r="D47" s="83">
        <f>SUM(D48:D49)</f>
        <v>16514.03</v>
      </c>
      <c r="E47" s="83">
        <f t="shared" ref="E47:J47" si="1">SUM(E48:E49)</f>
        <v>12422</v>
      </c>
      <c r="F47" s="83">
        <f t="shared" si="1"/>
        <v>4075.52</v>
      </c>
      <c r="G47" s="105">
        <f t="shared" si="1"/>
        <v>16.510000000000002</v>
      </c>
      <c r="H47" s="106"/>
      <c r="I47" s="107"/>
      <c r="J47" s="83">
        <f t="shared" si="1"/>
        <v>0</v>
      </c>
      <c r="K47" s="7"/>
    </row>
    <row r="48" spans="1:11" ht="1.5" hidden="1" customHeight="1">
      <c r="A48" s="135"/>
      <c r="B48" s="22"/>
      <c r="C48" s="12"/>
      <c r="D48" s="84"/>
      <c r="E48" s="84"/>
      <c r="F48" s="84"/>
      <c r="G48" s="84"/>
      <c r="H48" s="84"/>
      <c r="I48" s="84"/>
      <c r="J48" s="84"/>
      <c r="K48" s="7"/>
    </row>
    <row r="49" spans="1:12" ht="102">
      <c r="A49" s="135"/>
      <c r="B49" s="22">
        <v>0.69379999999999997</v>
      </c>
      <c r="C49" s="12" t="s">
        <v>19</v>
      </c>
      <c r="D49" s="23">
        <v>16514.03</v>
      </c>
      <c r="E49" s="23">
        <v>12422</v>
      </c>
      <c r="F49" s="23">
        <v>4075.52</v>
      </c>
      <c r="G49" s="108">
        <v>16.510000000000002</v>
      </c>
      <c r="H49" s="109"/>
      <c r="I49" s="110"/>
      <c r="J49" s="84"/>
      <c r="K49" s="3" t="s">
        <v>47</v>
      </c>
    </row>
    <row r="50" spans="1:12">
      <c r="A50" s="135"/>
      <c r="B50" s="21">
        <f>SUM(B51:B52)</f>
        <v>2.056</v>
      </c>
      <c r="C50" s="17" t="s">
        <v>25</v>
      </c>
      <c r="D50" s="83">
        <f>SUM(D51:D52)</f>
        <v>44737.19</v>
      </c>
      <c r="E50" s="83">
        <f>SUM(E51:E52)</f>
        <v>33653.416965930002</v>
      </c>
      <c r="F50" s="83">
        <f>SUM(F51:F52)</f>
        <v>11039.03584407</v>
      </c>
      <c r="G50" s="105">
        <f>SUM(G51:G52)</f>
        <v>44.737189999999998</v>
      </c>
      <c r="H50" s="106"/>
      <c r="I50" s="107"/>
      <c r="J50" s="83">
        <f>SUM(J51:J52)</f>
        <v>0</v>
      </c>
      <c r="K50" s="3"/>
    </row>
    <row r="51" spans="1:12" ht="76.5">
      <c r="A51" s="135"/>
      <c r="B51" s="22">
        <v>1.0509999999999999</v>
      </c>
      <c r="C51" s="12" t="s">
        <v>25</v>
      </c>
      <c r="D51" s="23">
        <v>22869.06</v>
      </c>
      <c r="E51" s="84">
        <f>D51-F51-G51</f>
        <v>17203.181777820002</v>
      </c>
      <c r="F51" s="84">
        <f>(D51-G51)*24.7%</f>
        <v>5643.0091621800002</v>
      </c>
      <c r="G51" s="108">
        <f>D51*0.1%</f>
        <v>22.869060000000001</v>
      </c>
      <c r="H51" s="109"/>
      <c r="I51" s="110"/>
      <c r="J51" s="84"/>
      <c r="K51" s="3" t="s">
        <v>64</v>
      </c>
      <c r="L51" s="40"/>
    </row>
    <row r="52" spans="1:12" ht="93.75" customHeight="1">
      <c r="A52" s="135"/>
      <c r="B52" s="22">
        <v>1.0049999999999999</v>
      </c>
      <c r="C52" s="12" t="s">
        <v>25</v>
      </c>
      <c r="D52" s="84">
        <v>21868.13</v>
      </c>
      <c r="E52" s="84">
        <f>D52-F52-G52</f>
        <v>16450.23518811</v>
      </c>
      <c r="F52" s="84">
        <f>(D52-G52)*24.7%</f>
        <v>5396.0266818900009</v>
      </c>
      <c r="G52" s="99">
        <f>D52*0.1%</f>
        <v>21.868130000000001</v>
      </c>
      <c r="H52" s="100"/>
      <c r="I52" s="101"/>
      <c r="J52" s="84"/>
      <c r="K52" s="3" t="s">
        <v>63</v>
      </c>
      <c r="L52" s="40"/>
    </row>
    <row r="53" spans="1:12">
      <c r="A53" s="135"/>
      <c r="B53" s="21"/>
      <c r="C53" s="17" t="s">
        <v>26</v>
      </c>
      <c r="D53" s="83"/>
      <c r="E53" s="83"/>
      <c r="F53" s="83"/>
      <c r="G53" s="105"/>
      <c r="H53" s="106"/>
      <c r="I53" s="107"/>
      <c r="J53" s="83"/>
      <c r="K53" s="3"/>
    </row>
    <row r="54" spans="1:12">
      <c r="A54" s="135"/>
      <c r="B54" s="22"/>
      <c r="C54" s="12" t="s">
        <v>22</v>
      </c>
      <c r="D54" s="84"/>
      <c r="E54" s="84"/>
      <c r="F54" s="84"/>
      <c r="G54" s="99"/>
      <c r="H54" s="100"/>
      <c r="I54" s="101"/>
      <c r="J54" s="84"/>
      <c r="K54" s="3"/>
    </row>
    <row r="55" spans="1:12">
      <c r="A55" s="135"/>
      <c r="B55" s="22"/>
      <c r="C55" s="12" t="s">
        <v>22</v>
      </c>
      <c r="D55" s="84"/>
      <c r="E55" s="84"/>
      <c r="F55" s="84"/>
      <c r="G55" s="99"/>
      <c r="H55" s="100"/>
      <c r="I55" s="101"/>
      <c r="J55" s="84"/>
      <c r="K55" s="3"/>
    </row>
    <row r="56" spans="1:12">
      <c r="A56" s="135"/>
      <c r="B56" s="22"/>
      <c r="C56" s="12" t="s">
        <v>22</v>
      </c>
      <c r="D56" s="84"/>
      <c r="E56" s="84"/>
      <c r="F56" s="84"/>
      <c r="G56" s="99"/>
      <c r="H56" s="100"/>
      <c r="I56" s="101"/>
      <c r="J56" s="84"/>
      <c r="K56" s="3"/>
    </row>
    <row r="57" spans="1:12">
      <c r="A57" s="135"/>
      <c r="B57" s="43"/>
      <c r="C57" s="6" t="s">
        <v>27</v>
      </c>
      <c r="D57" s="84"/>
      <c r="E57" s="84"/>
      <c r="F57" s="84"/>
      <c r="G57" s="99"/>
      <c r="H57" s="100"/>
      <c r="I57" s="101"/>
      <c r="J57" s="83"/>
      <c r="K57" s="7"/>
    </row>
    <row r="58" spans="1:12">
      <c r="A58" s="136"/>
      <c r="B58" s="24"/>
      <c r="C58" s="6" t="s">
        <v>28</v>
      </c>
      <c r="D58" s="83"/>
      <c r="E58" s="83"/>
      <c r="F58" s="83"/>
      <c r="G58" s="99"/>
      <c r="H58" s="100"/>
      <c r="I58" s="101"/>
      <c r="J58" s="83"/>
      <c r="K58" s="7"/>
    </row>
    <row r="59" spans="1:12">
      <c r="A59" s="32"/>
      <c r="B59" s="30"/>
      <c r="C59" s="30"/>
      <c r="D59" s="25"/>
      <c r="E59" s="25"/>
      <c r="F59" s="25"/>
      <c r="G59" s="25"/>
      <c r="H59" s="25"/>
      <c r="I59" s="25"/>
      <c r="J59" s="25"/>
      <c r="K59" s="95"/>
    </row>
    <row r="60" spans="1:12" ht="18.75">
      <c r="A60" s="151" t="s">
        <v>68</v>
      </c>
      <c r="B60" s="151"/>
      <c r="C60" s="151"/>
      <c r="D60" s="151"/>
      <c r="E60" s="151"/>
      <c r="F60" s="151"/>
      <c r="G60" s="151"/>
      <c r="H60" s="151"/>
      <c r="I60" s="151"/>
      <c r="J60" s="151"/>
      <c r="K60" s="151"/>
    </row>
    <row r="61" spans="1:12" ht="18.75">
      <c r="A61" s="44"/>
      <c r="B61" s="44"/>
      <c r="C61" s="44"/>
      <c r="D61" s="44"/>
      <c r="E61" s="44"/>
      <c r="F61" s="44"/>
      <c r="G61" s="44"/>
      <c r="H61" s="44"/>
      <c r="I61" s="44"/>
      <c r="J61" s="44"/>
      <c r="K61" s="44"/>
    </row>
    <row r="62" spans="1:12">
      <c r="A62" s="13"/>
      <c r="B62" s="13"/>
      <c r="C62" s="13"/>
      <c r="D62" s="13"/>
      <c r="E62" s="13"/>
      <c r="F62" s="13"/>
      <c r="G62" s="13"/>
      <c r="H62" s="13"/>
      <c r="I62" s="13"/>
      <c r="J62" s="13"/>
      <c r="K62" s="13" t="s">
        <v>17</v>
      </c>
    </row>
    <row r="63" spans="1:12">
      <c r="A63" s="148" t="s">
        <v>78</v>
      </c>
      <c r="B63" s="118" t="s">
        <v>70</v>
      </c>
      <c r="C63" s="118" t="s">
        <v>2</v>
      </c>
      <c r="D63" s="121" t="s">
        <v>12</v>
      </c>
      <c r="E63" s="133" t="s">
        <v>1</v>
      </c>
      <c r="F63" s="133"/>
      <c r="G63" s="133"/>
      <c r="H63" s="133"/>
      <c r="I63" s="133"/>
      <c r="J63" s="121" t="s">
        <v>5</v>
      </c>
      <c r="K63" s="123" t="s">
        <v>6</v>
      </c>
    </row>
    <row r="64" spans="1:12" ht="15" customHeight="1">
      <c r="A64" s="149"/>
      <c r="B64" s="131"/>
      <c r="C64" s="131"/>
      <c r="D64" s="132"/>
      <c r="E64" s="133" t="s">
        <v>7</v>
      </c>
      <c r="F64" s="133" t="s">
        <v>3</v>
      </c>
      <c r="G64" s="133" t="s">
        <v>44</v>
      </c>
      <c r="H64" s="133" t="s">
        <v>80</v>
      </c>
      <c r="I64" s="133"/>
      <c r="J64" s="132"/>
      <c r="K64" s="128"/>
    </row>
    <row r="65" spans="1:15" ht="51" customHeight="1">
      <c r="A65" s="145"/>
      <c r="B65" s="119"/>
      <c r="C65" s="120"/>
      <c r="D65" s="122"/>
      <c r="E65" s="133"/>
      <c r="F65" s="133"/>
      <c r="G65" s="133"/>
      <c r="H65" s="19" t="s">
        <v>81</v>
      </c>
      <c r="I65" s="19" t="s">
        <v>82</v>
      </c>
      <c r="J65" s="122"/>
      <c r="K65" s="124"/>
    </row>
    <row r="66" spans="1:15" ht="99.75">
      <c r="A66" s="145"/>
      <c r="B66" s="15">
        <v>1</v>
      </c>
      <c r="C66" s="15" t="s">
        <v>10</v>
      </c>
      <c r="D66" s="76">
        <f t="shared" ref="D66:J66" si="2">SUM(D67:D72)</f>
        <v>112957.4516</v>
      </c>
      <c r="E66" s="76">
        <f t="shared" si="2"/>
        <v>99305.09302</v>
      </c>
      <c r="F66" s="76">
        <f t="shared" si="2"/>
        <v>1003.0615799999998</v>
      </c>
      <c r="G66" s="76">
        <f t="shared" si="2"/>
        <v>10721.690329999999</v>
      </c>
      <c r="H66" s="73">
        <f t="shared" si="2"/>
        <v>10526.0211</v>
      </c>
      <c r="I66" s="76">
        <f t="shared" si="2"/>
        <v>195.66923000000003</v>
      </c>
      <c r="J66" s="41">
        <f t="shared" si="2"/>
        <v>1927.6066699999999</v>
      </c>
      <c r="K66" s="42" t="s">
        <v>45</v>
      </c>
      <c r="M66" s="96">
        <f>H66+I66</f>
        <v>10721.690329999999</v>
      </c>
    </row>
    <row r="67" spans="1:15" ht="63" customHeight="1">
      <c r="A67" s="145"/>
      <c r="B67" s="12" t="s">
        <v>39</v>
      </c>
      <c r="C67" s="12" t="s">
        <v>10</v>
      </c>
      <c r="D67" s="77">
        <v>46684.65</v>
      </c>
      <c r="E67" s="78">
        <f>(D67-J67-G67)*99%</f>
        <v>41596.023150000001</v>
      </c>
      <c r="F67" s="78">
        <f>(D67-J67-G67)*1%</f>
        <v>420.16184999999996</v>
      </c>
      <c r="G67" s="78">
        <f>D67*10%</f>
        <v>4668.4650000000001</v>
      </c>
      <c r="H67" s="78">
        <f>G67</f>
        <v>4668.4650000000001</v>
      </c>
      <c r="I67" s="78"/>
      <c r="J67" s="37"/>
      <c r="K67" s="7" t="s">
        <v>33</v>
      </c>
    </row>
    <row r="68" spans="1:15" ht="66.75" customHeight="1">
      <c r="A68" s="145"/>
      <c r="B68" s="12" t="s">
        <v>39</v>
      </c>
      <c r="C68" s="12" t="s">
        <v>10</v>
      </c>
      <c r="D68" s="77">
        <v>46684.65</v>
      </c>
      <c r="E68" s="78">
        <f>(D68-J68-G68)*99%</f>
        <v>41596.023150000001</v>
      </c>
      <c r="F68" s="78">
        <f>(D68-J68-G68)*1%</f>
        <v>420.16184999999996</v>
      </c>
      <c r="G68" s="78">
        <f>D68*10%</f>
        <v>4668.4650000000001</v>
      </c>
      <c r="H68" s="78">
        <f>G68</f>
        <v>4668.4650000000001</v>
      </c>
      <c r="I68" s="78"/>
      <c r="J68" s="37"/>
      <c r="K68" s="7" t="s">
        <v>34</v>
      </c>
    </row>
    <row r="69" spans="1:15" ht="194.25" customHeight="1">
      <c r="A69" s="145"/>
      <c r="B69" s="12" t="s">
        <v>40</v>
      </c>
      <c r="C69" s="12" t="s">
        <v>10</v>
      </c>
      <c r="D69" s="79">
        <v>996.649</v>
      </c>
      <c r="E69" s="80">
        <v>888.00418999999999</v>
      </c>
      <c r="F69" s="80">
        <v>8.9697399999999998</v>
      </c>
      <c r="G69" s="80">
        <v>99.675070000000005</v>
      </c>
      <c r="H69" s="80"/>
      <c r="I69" s="80">
        <f>G69</f>
        <v>99.675070000000005</v>
      </c>
      <c r="J69" s="39"/>
      <c r="K69" s="7" t="s">
        <v>35</v>
      </c>
      <c r="L69" s="96">
        <f>E69+F69+G69+J69</f>
        <v>996.649</v>
      </c>
      <c r="O69" s="96"/>
    </row>
    <row r="70" spans="1:15" ht="60">
      <c r="A70" s="145"/>
      <c r="B70" s="12" t="s">
        <v>41</v>
      </c>
      <c r="C70" s="12" t="s">
        <v>10</v>
      </c>
      <c r="D70" s="78">
        <v>959.94159999999999</v>
      </c>
      <c r="E70" s="78">
        <v>712.74599999999998</v>
      </c>
      <c r="F70" s="78">
        <v>7.1994499999999997</v>
      </c>
      <c r="G70" s="78">
        <f>D70*10%</f>
        <v>95.994160000000008</v>
      </c>
      <c r="H70" s="78"/>
      <c r="I70" s="80">
        <f>G70</f>
        <v>95.994160000000008</v>
      </c>
      <c r="J70" s="78">
        <v>144.00199000000001</v>
      </c>
      <c r="K70" s="7" t="s">
        <v>36</v>
      </c>
      <c r="L70" s="96">
        <f>E70+F70+G70+J70</f>
        <v>959.94159999999988</v>
      </c>
      <c r="M70" s="96"/>
      <c r="O70" s="96"/>
    </row>
    <row r="71" spans="1:15" ht="61.5" customHeight="1">
      <c r="A71" s="145"/>
      <c r="B71" s="12" t="s">
        <v>42</v>
      </c>
      <c r="C71" s="12" t="s">
        <v>10</v>
      </c>
      <c r="D71" s="78">
        <v>11890.911</v>
      </c>
      <c r="E71" s="78">
        <v>8829.0530299999991</v>
      </c>
      <c r="F71" s="78">
        <v>89.162189999999995</v>
      </c>
      <c r="G71" s="78">
        <v>1189.0911000000001</v>
      </c>
      <c r="H71" s="78">
        <f>G71</f>
        <v>1189.0911000000001</v>
      </c>
      <c r="I71" s="80"/>
      <c r="J71" s="78">
        <v>1783.6046799999999</v>
      </c>
      <c r="K71" s="7" t="s">
        <v>37</v>
      </c>
      <c r="L71" s="96">
        <f>E71+F71+G71+J71</f>
        <v>11890.910999999998</v>
      </c>
      <c r="O71" s="96"/>
    </row>
    <row r="72" spans="1:15" ht="75">
      <c r="A72" s="145"/>
      <c r="B72" s="6" t="s">
        <v>43</v>
      </c>
      <c r="C72" s="12" t="s">
        <v>10</v>
      </c>
      <c r="D72" s="81">
        <v>5740.65</v>
      </c>
      <c r="E72" s="78">
        <f>(D72-J72-G72)*99%</f>
        <v>5683.2434999999996</v>
      </c>
      <c r="F72" s="78">
        <f>(D72-J72-G72)*1%</f>
        <v>57.406499999999994</v>
      </c>
      <c r="G72" s="78"/>
      <c r="H72" s="78"/>
      <c r="I72" s="78"/>
      <c r="J72" s="37"/>
      <c r="K72" s="7" t="s">
        <v>38</v>
      </c>
      <c r="L72" s="96">
        <f>E72+F72+G72+J72</f>
        <v>5740.65</v>
      </c>
      <c r="O72" s="96"/>
    </row>
    <row r="73" spans="1:15" ht="57.75">
      <c r="A73" s="145"/>
      <c r="B73" s="17">
        <v>1</v>
      </c>
      <c r="C73" s="17" t="s">
        <v>20</v>
      </c>
      <c r="D73" s="16">
        <f t="shared" ref="D73:J73" si="3">SUM(D74:D77)</f>
        <v>88440.62999999999</v>
      </c>
      <c r="E73" s="16">
        <f t="shared" si="3"/>
        <v>78713.030117699993</v>
      </c>
      <c r="F73" s="16">
        <f t="shared" si="3"/>
        <v>795.08111229999997</v>
      </c>
      <c r="G73" s="16">
        <f t="shared" si="3"/>
        <v>88.448769999999996</v>
      </c>
      <c r="H73" s="16">
        <f t="shared" si="3"/>
        <v>81.597719999999995</v>
      </c>
      <c r="I73" s="16">
        <f t="shared" si="3"/>
        <v>6.8510500000000008</v>
      </c>
      <c r="J73" s="16">
        <f t="shared" si="3"/>
        <v>8844.07</v>
      </c>
      <c r="K73" s="18" t="s">
        <v>65</v>
      </c>
      <c r="O73" s="96"/>
    </row>
    <row r="74" spans="1:15" ht="75">
      <c r="A74" s="145"/>
      <c r="B74" s="12"/>
      <c r="C74" s="12" t="s">
        <v>20</v>
      </c>
      <c r="D74" s="74">
        <v>26865.37</v>
      </c>
      <c r="E74" s="78">
        <f>(D74-J74-G74)*99%</f>
        <v>17814.490283700001</v>
      </c>
      <c r="F74" s="78">
        <f>(D74-J74-G74)*1%</f>
        <v>179.94434630000001</v>
      </c>
      <c r="G74" s="78">
        <f>D74*0.1%</f>
        <v>26.865369999999999</v>
      </c>
      <c r="H74" s="78">
        <f>G74</f>
        <v>26.865369999999999</v>
      </c>
      <c r="I74" s="97"/>
      <c r="J74" s="74">
        <v>8844.07</v>
      </c>
      <c r="K74" s="7" t="s">
        <v>49</v>
      </c>
      <c r="O74" s="96"/>
    </row>
    <row r="75" spans="1:15" ht="75">
      <c r="A75" s="145"/>
      <c r="B75" s="12"/>
      <c r="C75" s="12" t="s">
        <v>20</v>
      </c>
      <c r="D75" s="74">
        <v>19561.86</v>
      </c>
      <c r="E75" s="78">
        <f>(D75-J75-G75)*99%</f>
        <v>19346.867099999999</v>
      </c>
      <c r="F75" s="78">
        <f>(D75-J75-G75)*1%</f>
        <v>195.42290000000003</v>
      </c>
      <c r="G75" s="78">
        <v>19.57</v>
      </c>
      <c r="H75" s="78">
        <f>G75</f>
        <v>19.57</v>
      </c>
      <c r="I75" s="97"/>
      <c r="J75" s="5"/>
      <c r="K75" s="7" t="s">
        <v>48</v>
      </c>
      <c r="O75" s="96"/>
    </row>
    <row r="76" spans="1:15" ht="81" customHeight="1">
      <c r="A76" s="145"/>
      <c r="B76" s="12"/>
      <c r="C76" s="12" t="s">
        <v>20</v>
      </c>
      <c r="D76" s="74">
        <v>35162.35</v>
      </c>
      <c r="E76" s="78">
        <f>(D76-J76-G76)*99%</f>
        <v>34775.915773499997</v>
      </c>
      <c r="F76" s="78">
        <f>(D76-J76-G76)*1%</f>
        <v>351.27187650000002</v>
      </c>
      <c r="G76" s="78">
        <f>D76*0.1%</f>
        <v>35.162349999999996</v>
      </c>
      <c r="H76" s="78">
        <f>G76</f>
        <v>35.162349999999996</v>
      </c>
      <c r="I76" s="97"/>
      <c r="J76" s="5"/>
      <c r="K76" s="7" t="s">
        <v>50</v>
      </c>
      <c r="O76" s="96"/>
    </row>
    <row r="77" spans="1:15" ht="79.5" customHeight="1">
      <c r="A77" s="145"/>
      <c r="B77" s="12" t="s">
        <v>52</v>
      </c>
      <c r="C77" s="12" t="s">
        <v>20</v>
      </c>
      <c r="D77" s="74">
        <v>6851.05</v>
      </c>
      <c r="E77" s="78">
        <f>(D77-J77-G77)*99%</f>
        <v>6775.7569604999999</v>
      </c>
      <c r="F77" s="78">
        <f>(D77-J77-G77)*1%</f>
        <v>68.441989500000005</v>
      </c>
      <c r="G77" s="78">
        <f>D77*0.1%</f>
        <v>6.8510500000000008</v>
      </c>
      <c r="H77" s="97"/>
      <c r="I77" s="78">
        <f>G77</f>
        <v>6.8510500000000008</v>
      </c>
      <c r="J77" s="5"/>
      <c r="K77" s="7" t="s">
        <v>51</v>
      </c>
      <c r="O77" s="96"/>
    </row>
    <row r="78" spans="1:15" ht="64.5" customHeight="1">
      <c r="A78" s="145"/>
      <c r="B78" s="15">
        <v>1</v>
      </c>
      <c r="C78" s="15" t="s">
        <v>25</v>
      </c>
      <c r="D78" s="73">
        <f t="shared" ref="D78:J78" si="4">SUM(D79:D87)</f>
        <v>241386.34499999997</v>
      </c>
      <c r="E78" s="73">
        <f t="shared" si="4"/>
        <v>231648.16732695</v>
      </c>
      <c r="F78" s="73">
        <f t="shared" si="4"/>
        <v>2339.8804780500004</v>
      </c>
      <c r="G78" s="73">
        <f t="shared" si="4"/>
        <v>224.73819500000005</v>
      </c>
      <c r="H78" s="73">
        <f t="shared" si="4"/>
        <v>82.613985</v>
      </c>
      <c r="I78" s="73">
        <f t="shared" si="4"/>
        <v>142.12421000000003</v>
      </c>
      <c r="J78" s="73">
        <f t="shared" si="4"/>
        <v>7173.5589999999993</v>
      </c>
      <c r="K78" s="18" t="s">
        <v>66</v>
      </c>
      <c r="O78" s="96"/>
    </row>
    <row r="79" spans="1:15" ht="90">
      <c r="A79" s="145"/>
      <c r="B79" s="12"/>
      <c r="C79" s="12" t="s">
        <v>21</v>
      </c>
      <c r="D79" s="74">
        <v>10503.86</v>
      </c>
      <c r="E79" s="75">
        <f>(D79-J79-G79)*99%</f>
        <v>10398.821400000001</v>
      </c>
      <c r="F79" s="75">
        <f>(D79-J79-G79)*1%</f>
        <v>105.0386</v>
      </c>
      <c r="G79" s="75"/>
      <c r="H79" s="75"/>
      <c r="I79" s="75"/>
      <c r="J79" s="39"/>
      <c r="K79" s="7" t="s">
        <v>53</v>
      </c>
      <c r="O79" s="96"/>
    </row>
    <row r="80" spans="1:15" ht="64.5" customHeight="1">
      <c r="A80" s="145"/>
      <c r="B80" s="6"/>
      <c r="C80" s="6" t="s">
        <v>21</v>
      </c>
      <c r="D80" s="74">
        <v>22503.360000000001</v>
      </c>
      <c r="E80" s="75">
        <f>(D80-J80-G80)*99%</f>
        <v>21544.255893600002</v>
      </c>
      <c r="F80" s="75">
        <f>(D80-J80-G80)*1%</f>
        <v>217.61874640000002</v>
      </c>
      <c r="G80" s="75">
        <f>D80*0.1%</f>
        <v>22.503360000000001</v>
      </c>
      <c r="H80" s="75"/>
      <c r="I80" s="75">
        <f>G80</f>
        <v>22.503360000000001</v>
      </c>
      <c r="J80" s="91">
        <v>718.98199999999997</v>
      </c>
      <c r="K80" s="7" t="s">
        <v>54</v>
      </c>
      <c r="O80" s="96"/>
    </row>
    <row r="81" spans="1:15" ht="90">
      <c r="A81" s="145"/>
      <c r="B81" s="6"/>
      <c r="C81" s="6" t="s">
        <v>21</v>
      </c>
      <c r="D81" s="74">
        <v>4883.28</v>
      </c>
      <c r="E81" s="75">
        <f>(D81-J81-G81)*99%</f>
        <v>4675.1519627999996</v>
      </c>
      <c r="F81" s="75">
        <f>(D81-J81-G81)*1%</f>
        <v>47.223757200000001</v>
      </c>
      <c r="G81" s="75">
        <f>D81*0.1%</f>
        <v>4.8832800000000001</v>
      </c>
      <c r="H81" s="75"/>
      <c r="I81" s="75">
        <f>G81</f>
        <v>4.8832800000000001</v>
      </c>
      <c r="J81" s="39">
        <v>156.02099999999999</v>
      </c>
      <c r="K81" s="7" t="s">
        <v>55</v>
      </c>
      <c r="O81" s="96"/>
    </row>
    <row r="82" spans="1:15" ht="66" customHeight="1">
      <c r="A82" s="145"/>
      <c r="B82" s="6"/>
      <c r="C82" s="6" t="s">
        <v>21</v>
      </c>
      <c r="D82" s="74">
        <v>60010.15</v>
      </c>
      <c r="E82" s="75">
        <f>(D82-J82-G82)*99%</f>
        <v>57455.120101499997</v>
      </c>
      <c r="F82" s="80">
        <f>(D82-J82-G82)*1%</f>
        <v>580.35474850000003</v>
      </c>
      <c r="G82" s="75">
        <f>D82*0.1%</f>
        <v>60.010150000000003</v>
      </c>
      <c r="H82" s="75"/>
      <c r="I82" s="75">
        <f>G82</f>
        <v>60.010150000000003</v>
      </c>
      <c r="J82" s="91">
        <v>1914.665</v>
      </c>
      <c r="K82" s="7" t="s">
        <v>56</v>
      </c>
      <c r="O82" s="96"/>
    </row>
    <row r="83" spans="1:15" ht="60">
      <c r="A83" s="145"/>
      <c r="B83" s="6"/>
      <c r="C83" s="6" t="s">
        <v>21</v>
      </c>
      <c r="D83" s="74">
        <v>6144.29</v>
      </c>
      <c r="E83" s="75">
        <f t="shared" ref="E83:E88" si="5">(D83-J83-G83)*99%</f>
        <v>6082.8471</v>
      </c>
      <c r="F83" s="75">
        <f t="shared" ref="F83:F88" si="6">(D83-J83-G83)*1%</f>
        <v>61.442900000000002</v>
      </c>
      <c r="G83" s="75"/>
      <c r="H83" s="75"/>
      <c r="I83" s="75"/>
      <c r="J83" s="39"/>
      <c r="K83" s="7" t="s">
        <v>57</v>
      </c>
      <c r="O83" s="96"/>
    </row>
    <row r="84" spans="1:15" ht="61.5" customHeight="1">
      <c r="A84" s="145"/>
      <c r="B84" s="6"/>
      <c r="C84" s="6" t="s">
        <v>21</v>
      </c>
      <c r="D84" s="74">
        <v>54008.12</v>
      </c>
      <c r="E84" s="75">
        <f t="shared" si="5"/>
        <v>51706.267351200004</v>
      </c>
      <c r="F84" s="75">
        <f t="shared" si="6"/>
        <v>522.28552880000007</v>
      </c>
      <c r="G84" s="75">
        <f>D84*0.1%</f>
        <v>54.008120000000005</v>
      </c>
      <c r="H84" s="75"/>
      <c r="I84" s="75">
        <f>G84</f>
        <v>54.008120000000005</v>
      </c>
      <c r="J84" s="91">
        <v>1725.559</v>
      </c>
      <c r="K84" s="7" t="s">
        <v>58</v>
      </c>
      <c r="O84" s="96"/>
    </row>
    <row r="85" spans="1:15" ht="135">
      <c r="A85" s="145"/>
      <c r="B85" s="6"/>
      <c r="C85" s="6" t="s">
        <v>21</v>
      </c>
      <c r="D85" s="74">
        <v>46775.71</v>
      </c>
      <c r="E85" s="75">
        <f>(D85-J85-G85)*99%</f>
        <v>44784.421397099999</v>
      </c>
      <c r="F85" s="75">
        <f>(D85-J85-G85)*1%</f>
        <v>452.36789290000002</v>
      </c>
      <c r="G85" s="75">
        <f>D85*0.1%</f>
        <v>46.775709999999997</v>
      </c>
      <c r="H85" s="75">
        <f>G85</f>
        <v>46.775709999999997</v>
      </c>
      <c r="I85" s="75"/>
      <c r="J85" s="91">
        <v>1492.145</v>
      </c>
      <c r="K85" s="7" t="s">
        <v>59</v>
      </c>
      <c r="O85" s="96"/>
    </row>
    <row r="86" spans="1:15" ht="45.75" customHeight="1">
      <c r="A86" s="145"/>
      <c r="B86" s="6"/>
      <c r="C86" s="6" t="s">
        <v>21</v>
      </c>
      <c r="D86" s="74">
        <v>719.3</v>
      </c>
      <c r="E86" s="75">
        <f t="shared" si="5"/>
        <v>688.6783529999999</v>
      </c>
      <c r="F86" s="75">
        <f t="shared" si="6"/>
        <v>6.9563470000000001</v>
      </c>
      <c r="G86" s="75">
        <f>D86*0.1%</f>
        <v>0.71929999999999994</v>
      </c>
      <c r="H86" s="75"/>
      <c r="I86" s="75">
        <f>G86</f>
        <v>0.71929999999999994</v>
      </c>
      <c r="J86" s="91">
        <v>22.946000000000002</v>
      </c>
      <c r="K86" s="7" t="s">
        <v>61</v>
      </c>
      <c r="O86" s="96"/>
    </row>
    <row r="87" spans="1:15" ht="73.5" customHeight="1">
      <c r="A87" s="145"/>
      <c r="B87" s="152" t="s">
        <v>62</v>
      </c>
      <c r="C87" s="12" t="s">
        <v>21</v>
      </c>
      <c r="D87" s="74">
        <v>35838.275000000001</v>
      </c>
      <c r="E87" s="75">
        <f t="shared" si="5"/>
        <v>34312.603767749999</v>
      </c>
      <c r="F87" s="75">
        <f t="shared" si="6"/>
        <v>346.59195725000001</v>
      </c>
      <c r="G87" s="75">
        <f>D87*0.1%</f>
        <v>35.838275000000003</v>
      </c>
      <c r="H87" s="75">
        <f>G87</f>
        <v>35.838275000000003</v>
      </c>
      <c r="I87" s="75"/>
      <c r="J87" s="91">
        <v>1143.241</v>
      </c>
      <c r="K87" s="144" t="s">
        <v>60</v>
      </c>
      <c r="O87" s="96"/>
    </row>
    <row r="88" spans="1:15" ht="35.25" customHeight="1">
      <c r="A88" s="145"/>
      <c r="B88" s="120"/>
      <c r="C88" s="15" t="s">
        <v>22</v>
      </c>
      <c r="D88" s="73">
        <v>35838.275000000001</v>
      </c>
      <c r="E88" s="92">
        <f t="shared" si="5"/>
        <v>34312.603767749999</v>
      </c>
      <c r="F88" s="92">
        <f t="shared" si="6"/>
        <v>346.59195725000001</v>
      </c>
      <c r="G88" s="92">
        <f>D88*0.1%</f>
        <v>35.838275000000003</v>
      </c>
      <c r="H88" s="92">
        <f>G88</f>
        <v>35.838275000000003</v>
      </c>
      <c r="I88" s="92"/>
      <c r="J88" s="93">
        <v>1143.241</v>
      </c>
      <c r="K88" s="150"/>
      <c r="O88" s="96"/>
    </row>
    <row r="89" spans="1:15">
      <c r="A89" s="145"/>
      <c r="B89" s="20"/>
      <c r="C89" s="6" t="s">
        <v>27</v>
      </c>
      <c r="D89" s="14"/>
      <c r="E89" s="14"/>
      <c r="F89" s="14"/>
      <c r="G89" s="14"/>
      <c r="H89" s="14"/>
      <c r="I89" s="14"/>
      <c r="J89" s="14"/>
      <c r="K89" s="7"/>
    </row>
    <row r="90" spans="1:15">
      <c r="A90" s="150"/>
      <c r="B90" s="12"/>
      <c r="C90" s="6" t="s">
        <v>28</v>
      </c>
      <c r="D90" s="14"/>
      <c r="E90" s="14"/>
      <c r="F90" s="14"/>
      <c r="G90" s="14"/>
      <c r="H90" s="14"/>
      <c r="I90" s="14"/>
      <c r="J90" s="14"/>
      <c r="K90" s="19"/>
    </row>
    <row r="91" spans="1:15">
      <c r="A91" s="71"/>
      <c r="B91" s="46"/>
      <c r="C91" s="46"/>
      <c r="D91" s="46"/>
      <c r="E91" s="46"/>
      <c r="F91" s="46"/>
      <c r="G91" s="46"/>
      <c r="H91" s="46"/>
      <c r="I91" s="46"/>
      <c r="J91" s="46"/>
      <c r="K91" s="46"/>
    </row>
    <row r="92" spans="1:15">
      <c r="A92" s="26"/>
      <c r="B92" s="31"/>
      <c r="C92" s="31"/>
      <c r="D92" s="31"/>
      <c r="E92" s="31"/>
      <c r="F92" s="31"/>
      <c r="G92" s="31"/>
      <c r="H92" s="31"/>
      <c r="I92" s="31"/>
      <c r="J92" s="31"/>
      <c r="K92" s="31"/>
    </row>
    <row r="93" spans="1:15">
      <c r="A93" s="26"/>
      <c r="B93" s="47"/>
      <c r="C93" s="48"/>
      <c r="D93" s="49"/>
      <c r="E93" s="49"/>
      <c r="F93" s="49"/>
      <c r="G93" s="49"/>
      <c r="H93" s="49"/>
      <c r="I93" s="49"/>
      <c r="J93" s="49"/>
      <c r="K93" s="50"/>
    </row>
    <row r="94" spans="1:15" ht="18.75">
      <c r="A94" s="26"/>
      <c r="B94" s="51" t="s">
        <v>84</v>
      </c>
      <c r="C94" s="51"/>
      <c r="D94" s="51"/>
      <c r="E94" s="51"/>
      <c r="F94" s="51"/>
      <c r="G94" s="51"/>
      <c r="H94" s="51"/>
      <c r="I94" s="51"/>
      <c r="J94" s="51"/>
      <c r="K94" s="51"/>
    </row>
    <row r="95" spans="1:15" ht="18.75">
      <c r="A95" s="26"/>
      <c r="B95" s="51" t="s">
        <v>85</v>
      </c>
      <c r="C95" s="51"/>
      <c r="D95" s="51"/>
      <c r="E95" s="51"/>
      <c r="F95" s="51"/>
      <c r="G95" s="51"/>
      <c r="H95" s="51"/>
      <c r="I95" s="51"/>
      <c r="J95" s="51"/>
      <c r="K95" s="51"/>
    </row>
    <row r="96" spans="1:15" ht="18.75">
      <c r="A96" s="52"/>
      <c r="B96" s="51"/>
      <c r="C96" s="51"/>
      <c r="D96" s="51"/>
      <c r="E96" s="53"/>
      <c r="F96" s="53"/>
      <c r="G96" s="53"/>
      <c r="H96" s="53"/>
      <c r="I96" s="53"/>
      <c r="J96" s="53"/>
      <c r="K96" s="53" t="s">
        <v>86</v>
      </c>
    </row>
    <row r="97" spans="1:15" ht="18.75">
      <c r="A97" s="52"/>
      <c r="B97" s="51"/>
      <c r="C97" s="51"/>
      <c r="D97" s="51"/>
      <c r="E97" s="53"/>
      <c r="F97" s="53"/>
      <c r="G97" s="53"/>
      <c r="H97" s="53"/>
      <c r="I97" s="53"/>
      <c r="J97" s="53"/>
      <c r="K97" s="53"/>
    </row>
    <row r="98" spans="1:15" ht="18.75">
      <c r="A98" s="26"/>
      <c r="B98" s="54"/>
      <c r="C98" s="54"/>
      <c r="D98" s="54"/>
      <c r="E98" s="54"/>
      <c r="F98" s="54"/>
      <c r="G98" s="54"/>
      <c r="H98" s="54"/>
      <c r="I98" s="54"/>
      <c r="J98" s="54"/>
      <c r="K98" s="55"/>
    </row>
    <row r="99" spans="1:15" ht="18.75">
      <c r="A99" s="26"/>
      <c r="B99" s="138"/>
      <c r="C99" s="138"/>
      <c r="D99" s="138"/>
      <c r="E99" s="138"/>
      <c r="F99" s="138"/>
      <c r="G99" s="85"/>
      <c r="H99" s="85"/>
      <c r="I99" s="85"/>
      <c r="J99" s="85"/>
      <c r="K99" s="51"/>
    </row>
    <row r="100" spans="1:15" ht="18.75">
      <c r="A100" s="26"/>
      <c r="B100" s="138"/>
      <c r="C100" s="138"/>
      <c r="D100" s="138"/>
      <c r="E100" s="138"/>
      <c r="F100" s="138"/>
      <c r="G100" s="85"/>
      <c r="H100" s="85"/>
      <c r="I100" s="85"/>
      <c r="J100" s="85"/>
      <c r="K100" s="53"/>
    </row>
    <row r="101" spans="1:15" ht="18.75">
      <c r="A101" s="26"/>
      <c r="B101" s="138"/>
      <c r="C101" s="138"/>
      <c r="D101" s="138"/>
      <c r="E101" s="138"/>
      <c r="F101" s="138"/>
      <c r="G101" s="85"/>
      <c r="H101" s="85"/>
      <c r="I101" s="85"/>
      <c r="J101" s="85"/>
      <c r="K101" s="53"/>
    </row>
    <row r="102" spans="1:15" ht="18.75">
      <c r="A102" s="26"/>
      <c r="B102" s="138"/>
      <c r="C102" s="138"/>
      <c r="D102" s="138"/>
      <c r="E102" s="138"/>
      <c r="F102" s="138"/>
      <c r="G102" s="85"/>
      <c r="H102" s="85"/>
      <c r="I102" s="85"/>
      <c r="J102" s="85"/>
      <c r="K102" s="53"/>
    </row>
    <row r="103" spans="1:15" ht="18.75">
      <c r="A103" s="26"/>
      <c r="B103" s="138"/>
      <c r="C103" s="138"/>
      <c r="D103" s="138"/>
      <c r="E103" s="138"/>
      <c r="F103" s="138"/>
      <c r="G103" s="85"/>
      <c r="H103" s="85"/>
      <c r="I103" s="85"/>
      <c r="J103" s="85"/>
      <c r="K103" s="53"/>
    </row>
    <row r="104" spans="1:15" ht="18.75">
      <c r="A104" s="26"/>
      <c r="B104" s="138"/>
      <c r="C104" s="138"/>
      <c r="D104" s="138"/>
      <c r="E104" s="138"/>
      <c r="F104" s="138"/>
      <c r="G104" s="51"/>
      <c r="H104" s="51"/>
      <c r="I104" s="51"/>
      <c r="J104" s="53"/>
      <c r="K104" s="53"/>
    </row>
    <row r="105" spans="1:15" ht="18.75">
      <c r="A105" s="26"/>
      <c r="B105" s="51"/>
      <c r="C105" s="51"/>
      <c r="D105" s="51"/>
      <c r="E105" s="51"/>
      <c r="F105" s="51"/>
      <c r="G105" s="51"/>
      <c r="H105" s="51"/>
      <c r="I105" s="51"/>
      <c r="J105" s="53"/>
      <c r="K105" s="53"/>
    </row>
    <row r="106" spans="1:15">
      <c r="A106" s="26"/>
      <c r="B106" s="30"/>
      <c r="C106" s="56"/>
      <c r="D106" s="56"/>
      <c r="E106" s="56"/>
      <c r="F106" s="56"/>
      <c r="G106" s="56"/>
      <c r="H106" s="56"/>
      <c r="I106" s="56"/>
      <c r="J106" s="56"/>
      <c r="K106" s="56"/>
    </row>
    <row r="107" spans="1:15" ht="18.75">
      <c r="A107" s="139" t="s">
        <v>13</v>
      </c>
      <c r="B107" s="130"/>
      <c r="C107" s="130"/>
      <c r="D107" s="130"/>
      <c r="E107" s="130"/>
      <c r="F107" s="130"/>
      <c r="G107" s="130"/>
      <c r="H107" s="130"/>
      <c r="I107" s="130"/>
      <c r="J107" s="130"/>
      <c r="K107" s="130"/>
    </row>
    <row r="108" spans="1:15" ht="18.75">
      <c r="A108" s="72"/>
      <c r="B108" s="57"/>
      <c r="C108" s="57"/>
      <c r="D108" s="57"/>
      <c r="E108" s="57"/>
      <c r="F108" s="57"/>
      <c r="G108" s="57"/>
      <c r="H108" s="57"/>
      <c r="I108" s="57"/>
      <c r="J108" s="57"/>
      <c r="K108" s="57" t="s">
        <v>18</v>
      </c>
    </row>
    <row r="109" spans="1:15">
      <c r="A109" s="140"/>
      <c r="B109" s="144"/>
      <c r="C109" s="118" t="s">
        <v>2</v>
      </c>
      <c r="D109" s="121" t="s">
        <v>12</v>
      </c>
      <c r="E109" s="112" t="s">
        <v>1</v>
      </c>
      <c r="F109" s="113"/>
      <c r="G109" s="113"/>
      <c r="H109" s="113"/>
      <c r="I109" s="114"/>
      <c r="J109" s="121" t="s">
        <v>5</v>
      </c>
      <c r="K109" s="123"/>
    </row>
    <row r="110" spans="1:15">
      <c r="A110" s="141"/>
      <c r="B110" s="145"/>
      <c r="C110" s="131"/>
      <c r="D110" s="132"/>
      <c r="E110" s="147" t="s">
        <v>7</v>
      </c>
      <c r="F110" s="147" t="s">
        <v>3</v>
      </c>
      <c r="G110" s="147" t="s">
        <v>74</v>
      </c>
      <c r="H110" s="137" t="s">
        <v>80</v>
      </c>
      <c r="I110" s="137"/>
      <c r="J110" s="132"/>
      <c r="K110" s="128"/>
    </row>
    <row r="111" spans="1:15" ht="38.25" customHeight="1">
      <c r="A111" s="142"/>
      <c r="B111" s="146"/>
      <c r="C111" s="120"/>
      <c r="D111" s="122"/>
      <c r="E111" s="147"/>
      <c r="F111" s="147"/>
      <c r="G111" s="147"/>
      <c r="H111" s="19" t="s">
        <v>81</v>
      </c>
      <c r="I111" s="19" t="s">
        <v>82</v>
      </c>
      <c r="J111" s="122"/>
      <c r="K111" s="124"/>
    </row>
    <row r="112" spans="1:15">
      <c r="A112" s="142"/>
      <c r="B112" s="22"/>
      <c r="C112" s="6" t="s">
        <v>10</v>
      </c>
      <c r="D112" s="23">
        <f>D17+D46+D66+D33</f>
        <v>114249.13159999999</v>
      </c>
      <c r="E112" s="28">
        <f>E17+E46+E66+E33</f>
        <v>100002.60021999999</v>
      </c>
      <c r="F112" s="28">
        <f>F17+F46+F66+F33</f>
        <v>1080.5623799999998</v>
      </c>
      <c r="G112" s="28">
        <f t="shared" ref="G112:G117" si="7">I112+H112</f>
        <v>10850.858329999999</v>
      </c>
      <c r="H112" s="28">
        <f>G17+H66</f>
        <v>10655.1891</v>
      </c>
      <c r="I112" s="28">
        <f>G33+G46+I66</f>
        <v>195.66923000000003</v>
      </c>
      <c r="J112" s="28">
        <f>J17+J46+J66+J33</f>
        <v>2315.11067</v>
      </c>
      <c r="K112" s="58"/>
      <c r="O112" s="45"/>
    </row>
    <row r="113" spans="1:11">
      <c r="A113" s="142"/>
      <c r="B113" s="22"/>
      <c r="C113" s="6" t="s">
        <v>20</v>
      </c>
      <c r="D113" s="23">
        <f>D18+D47+D73+D34</f>
        <v>106131.55999999998</v>
      </c>
      <c r="E113" s="28">
        <f>E18+E47+E73+E34</f>
        <v>91925.030117699993</v>
      </c>
      <c r="F113" s="28">
        <f>F18+F47+F73+F34</f>
        <v>4878.6011122999998</v>
      </c>
      <c r="G113" s="28">
        <f t="shared" si="7"/>
        <v>275.95876999999996</v>
      </c>
      <c r="H113" s="28">
        <f>G18+H73</f>
        <v>81.597719999999995</v>
      </c>
      <c r="I113" s="28">
        <f>G34+G47+I73</f>
        <v>194.36104999999998</v>
      </c>
      <c r="J113" s="28">
        <f>J18+J47+J73+J34</f>
        <v>9051.9699999999993</v>
      </c>
      <c r="K113" s="58"/>
    </row>
    <row r="114" spans="1:11">
      <c r="A114" s="142"/>
      <c r="B114" s="22"/>
      <c r="C114" s="6" t="s">
        <v>25</v>
      </c>
      <c r="D114" s="23">
        <f>D19+D50+D78+D35</f>
        <v>300906.09499999997</v>
      </c>
      <c r="E114" s="28">
        <f>E19+E50+E78+E35</f>
        <v>275399.55100487999</v>
      </c>
      <c r="F114" s="28">
        <f>F19+F50+F78+F35</f>
        <v>13480.915984120002</v>
      </c>
      <c r="G114" s="28">
        <f t="shared" si="7"/>
        <v>417.30098500000008</v>
      </c>
      <c r="H114" s="28">
        <f>G19+H78</f>
        <v>230.43958500000002</v>
      </c>
      <c r="I114" s="28">
        <f>G35+G50+I78</f>
        <v>186.86140000000003</v>
      </c>
      <c r="J114" s="28">
        <f>J19+J50+J78+J35</f>
        <v>11608.326999999999</v>
      </c>
      <c r="K114" s="58"/>
    </row>
    <row r="115" spans="1:11" s="98" customFormat="1">
      <c r="A115" s="142"/>
      <c r="B115" s="22"/>
      <c r="C115" s="6" t="s">
        <v>26</v>
      </c>
      <c r="D115" s="23">
        <f>D20+D53++D88+D36</f>
        <v>35838.275000000001</v>
      </c>
      <c r="E115" s="28">
        <f>E20+E53++E88+E36</f>
        <v>34312.603767749999</v>
      </c>
      <c r="F115" s="28">
        <f>F20+F53++F88+F36</f>
        <v>346.59195725000001</v>
      </c>
      <c r="G115" s="28">
        <f t="shared" si="7"/>
        <v>35.838275000000003</v>
      </c>
      <c r="H115" s="28">
        <f>G20+H88</f>
        <v>35.838275000000003</v>
      </c>
      <c r="I115" s="28">
        <f>G36+G53+I88</f>
        <v>0</v>
      </c>
      <c r="J115" s="28">
        <f>J20+J53++J88+J36</f>
        <v>1143.241</v>
      </c>
      <c r="K115" s="58"/>
    </row>
    <row r="116" spans="1:11">
      <c r="A116" s="142"/>
      <c r="B116" s="22"/>
      <c r="C116" s="6" t="s">
        <v>27</v>
      </c>
      <c r="D116" s="28">
        <f t="shared" ref="D116:F117" si="8">D21+D57+D89</f>
        <v>0</v>
      </c>
      <c r="E116" s="28">
        <f t="shared" si="8"/>
        <v>0</v>
      </c>
      <c r="F116" s="28">
        <f t="shared" si="8"/>
        <v>0</v>
      </c>
      <c r="G116" s="28">
        <f t="shared" si="7"/>
        <v>0</v>
      </c>
      <c r="H116" s="28">
        <f>G21+H89</f>
        <v>0</v>
      </c>
      <c r="I116" s="28">
        <f>G37+G57+I89</f>
        <v>0</v>
      </c>
      <c r="J116" s="28">
        <f>J21+J57+J89</f>
        <v>0</v>
      </c>
      <c r="K116" s="58"/>
    </row>
    <row r="117" spans="1:11">
      <c r="A117" s="142"/>
      <c r="B117" s="22"/>
      <c r="C117" s="6" t="s">
        <v>28</v>
      </c>
      <c r="D117" s="28">
        <f t="shared" si="8"/>
        <v>0</v>
      </c>
      <c r="E117" s="28">
        <f t="shared" si="8"/>
        <v>0</v>
      </c>
      <c r="F117" s="28">
        <f t="shared" si="8"/>
        <v>0</v>
      </c>
      <c r="G117" s="28">
        <f t="shared" si="7"/>
        <v>0</v>
      </c>
      <c r="H117" s="28">
        <f>G22+H90</f>
        <v>0</v>
      </c>
      <c r="I117" s="28">
        <f>G38+G58+I90</f>
        <v>0</v>
      </c>
      <c r="J117" s="28">
        <f>J22+J58+J90</f>
        <v>0</v>
      </c>
      <c r="K117" s="58"/>
    </row>
    <row r="118" spans="1:11">
      <c r="A118" s="143"/>
      <c r="B118" s="59"/>
      <c r="C118" s="21" t="s">
        <v>15</v>
      </c>
      <c r="D118" s="27">
        <f t="shared" ref="D118:J118" si="9">SUM(D112:D117)</f>
        <v>557125.0615999999</v>
      </c>
      <c r="E118" s="27">
        <f t="shared" si="9"/>
        <v>501639.78511032998</v>
      </c>
      <c r="F118" s="27">
        <f t="shared" si="9"/>
        <v>19786.671433670002</v>
      </c>
      <c r="G118" s="27">
        <f t="shared" si="9"/>
        <v>11579.956359999998</v>
      </c>
      <c r="H118" s="27">
        <f t="shared" si="9"/>
        <v>11003.064679999999</v>
      </c>
      <c r="I118" s="27">
        <f t="shared" si="9"/>
        <v>576.89168000000006</v>
      </c>
      <c r="J118" s="27">
        <f t="shared" si="9"/>
        <v>24118.648670000002</v>
      </c>
      <c r="K118" s="27"/>
    </row>
    <row r="119" spans="1:11">
      <c r="A119" s="26"/>
      <c r="B119" s="52"/>
      <c r="C119" s="31"/>
      <c r="D119" s="60"/>
      <c r="E119" s="60"/>
      <c r="F119" s="60"/>
      <c r="G119" s="60"/>
      <c r="H119" s="60"/>
      <c r="I119" s="60"/>
      <c r="J119" s="60"/>
      <c r="K119" s="60"/>
    </row>
    <row r="120" spans="1:11">
      <c r="A120" s="26"/>
      <c r="B120" s="52"/>
      <c r="C120" s="31"/>
      <c r="D120" s="60"/>
      <c r="E120" s="60"/>
      <c r="F120" s="60"/>
      <c r="G120" s="60"/>
      <c r="H120" s="60"/>
      <c r="I120" s="60"/>
      <c r="J120" s="60"/>
      <c r="K120" s="60"/>
    </row>
    <row r="121" spans="1:11">
      <c r="A121" s="129"/>
      <c r="B121" s="130"/>
      <c r="C121" s="130"/>
      <c r="D121" s="130"/>
      <c r="E121" s="130"/>
      <c r="F121" s="130"/>
      <c r="G121" s="130"/>
      <c r="H121" s="130"/>
      <c r="I121" s="130"/>
      <c r="J121" s="130"/>
      <c r="K121" s="130"/>
    </row>
    <row r="122" spans="1:11" ht="18.75">
      <c r="A122" s="61"/>
      <c r="B122" s="51" t="s">
        <v>84</v>
      </c>
      <c r="C122" s="51"/>
      <c r="D122" s="51"/>
      <c r="E122" s="51"/>
      <c r="F122" s="51"/>
      <c r="G122" s="51"/>
      <c r="H122" s="51"/>
      <c r="I122" s="51"/>
      <c r="J122" s="51"/>
      <c r="K122" s="51"/>
    </row>
    <row r="123" spans="1:11" ht="18.75">
      <c r="A123" s="52"/>
      <c r="B123" s="51" t="s">
        <v>85</v>
      </c>
      <c r="C123" s="51"/>
      <c r="D123" s="51"/>
      <c r="E123" s="51"/>
      <c r="F123" s="51"/>
      <c r="G123" s="51"/>
      <c r="H123" s="51"/>
      <c r="I123" s="51"/>
      <c r="J123" s="51"/>
      <c r="K123" s="51"/>
    </row>
    <row r="124" spans="1:11" ht="18.75">
      <c r="A124" s="61"/>
      <c r="B124" s="51"/>
      <c r="C124" s="51"/>
      <c r="D124" s="51"/>
      <c r="E124" s="53"/>
      <c r="F124" s="53"/>
      <c r="G124" s="53"/>
      <c r="H124" s="53"/>
      <c r="I124" s="53"/>
      <c r="J124" s="53"/>
      <c r="K124" s="53" t="s">
        <v>86</v>
      </c>
    </row>
    <row r="125" spans="1:11" ht="18.75">
      <c r="A125" s="61"/>
      <c r="B125" s="51"/>
      <c r="C125" s="51"/>
      <c r="D125" s="51"/>
      <c r="E125" s="53"/>
      <c r="F125" s="53" t="s">
        <v>87</v>
      </c>
      <c r="G125" s="53"/>
      <c r="H125" s="53"/>
      <c r="I125" s="53"/>
      <c r="J125" s="53"/>
      <c r="K125" s="62"/>
    </row>
    <row r="126" spans="1:11" ht="18.75">
      <c r="A126" s="61"/>
      <c r="B126" s="54"/>
      <c r="C126" s="54"/>
      <c r="D126" s="54"/>
      <c r="E126" s="54"/>
      <c r="F126" s="54"/>
      <c r="G126" s="54"/>
      <c r="H126" s="54"/>
      <c r="I126" s="54"/>
      <c r="J126" s="54"/>
      <c r="K126" s="62"/>
    </row>
    <row r="127" spans="1:11" ht="18.75">
      <c r="A127" s="61"/>
      <c r="B127" s="138"/>
      <c r="C127" s="138"/>
      <c r="D127" s="138"/>
      <c r="E127" s="138"/>
      <c r="F127" s="138"/>
      <c r="G127" s="85"/>
      <c r="H127" s="85"/>
      <c r="I127" s="85"/>
      <c r="J127" s="85"/>
      <c r="K127" s="51"/>
    </row>
    <row r="128" spans="1:11" ht="18.75">
      <c r="A128" s="61"/>
      <c r="B128" s="138"/>
      <c r="C128" s="138"/>
      <c r="D128" s="138"/>
      <c r="E128" s="138"/>
      <c r="F128" s="138"/>
      <c r="G128" s="85"/>
      <c r="H128" s="85"/>
      <c r="I128" s="85"/>
      <c r="J128" s="85"/>
      <c r="K128" s="53"/>
    </row>
    <row r="129" spans="1:11" ht="18.75">
      <c r="A129" s="63"/>
      <c r="B129" s="138"/>
      <c r="C129" s="138"/>
      <c r="D129" s="138"/>
      <c r="E129" s="138"/>
      <c r="F129" s="138"/>
      <c r="G129" s="85"/>
      <c r="H129" s="85"/>
      <c r="I129" s="85"/>
      <c r="J129" s="85"/>
      <c r="K129" s="53"/>
    </row>
    <row r="130" spans="1:11" ht="18.75">
      <c r="B130" s="138"/>
      <c r="C130" s="138"/>
      <c r="D130" s="138"/>
      <c r="E130" s="138"/>
      <c r="F130" s="138"/>
      <c r="G130" s="85"/>
      <c r="H130" s="85"/>
      <c r="I130" s="85"/>
      <c r="J130" s="85"/>
      <c r="K130" s="53"/>
    </row>
    <row r="131" spans="1:11" ht="18.75">
      <c r="B131" s="138"/>
      <c r="C131" s="138"/>
      <c r="D131" s="138"/>
      <c r="E131" s="138"/>
      <c r="F131" s="138"/>
      <c r="G131" s="85"/>
      <c r="H131" s="85"/>
      <c r="I131" s="85"/>
      <c r="J131" s="85"/>
      <c r="K131" s="53"/>
    </row>
    <row r="132" spans="1:11" ht="18.75">
      <c r="B132" s="138"/>
      <c r="C132" s="138"/>
      <c r="D132" s="138"/>
      <c r="E132" s="138"/>
      <c r="F132" s="138"/>
      <c r="G132" s="51"/>
      <c r="H132" s="51"/>
      <c r="I132" s="51"/>
      <c r="J132" s="53"/>
      <c r="K132" s="53"/>
    </row>
  </sheetData>
  <mergeCells count="88">
    <mergeCell ref="A11:K11"/>
    <mergeCell ref="K12:K13"/>
    <mergeCell ref="A14:K14"/>
    <mergeCell ref="A15:K15"/>
    <mergeCell ref="J1:K6"/>
    <mergeCell ref="B8:K8"/>
    <mergeCell ref="A9:K9"/>
    <mergeCell ref="A10:K10"/>
    <mergeCell ref="A12:B13"/>
    <mergeCell ref="C12:C13"/>
    <mergeCell ref="D12:D13"/>
    <mergeCell ref="J12:J13"/>
    <mergeCell ref="E12:I12"/>
    <mergeCell ref="G13:I13"/>
    <mergeCell ref="G21:I21"/>
    <mergeCell ref="G22:I22"/>
    <mergeCell ref="G32:I32"/>
    <mergeCell ref="G34:I34"/>
    <mergeCell ref="A16:A22"/>
    <mergeCell ref="A26:K27"/>
    <mergeCell ref="G16:I16"/>
    <mergeCell ref="G17:I17"/>
    <mergeCell ref="A60:K60"/>
    <mergeCell ref="B87:B88"/>
    <mergeCell ref="K87:K88"/>
    <mergeCell ref="H64:I64"/>
    <mergeCell ref="G18:I18"/>
    <mergeCell ref="G19:I19"/>
    <mergeCell ref="G20:I20"/>
    <mergeCell ref="K63:K65"/>
    <mergeCell ref="K44:K45"/>
    <mergeCell ref="J44:J45"/>
    <mergeCell ref="J109:J111"/>
    <mergeCell ref="E109:I109"/>
    <mergeCell ref="E110:E111"/>
    <mergeCell ref="F110:F111"/>
    <mergeCell ref="G110:G111"/>
    <mergeCell ref="A63:A90"/>
    <mergeCell ref="G38:I38"/>
    <mergeCell ref="B127:F132"/>
    <mergeCell ref="E44:I44"/>
    <mergeCell ref="G50:I50"/>
    <mergeCell ref="G51:I51"/>
    <mergeCell ref="G52:I52"/>
    <mergeCell ref="G53:I53"/>
    <mergeCell ref="G54:I54"/>
    <mergeCell ref="A107:K107"/>
    <mergeCell ref="A109:A118"/>
    <mergeCell ref="G64:G65"/>
    <mergeCell ref="A44:A58"/>
    <mergeCell ref="B44:B45"/>
    <mergeCell ref="C44:C45"/>
    <mergeCell ref="D44:D45"/>
    <mergeCell ref="H110:I110"/>
    <mergeCell ref="B99:F104"/>
    <mergeCell ref="B109:B111"/>
    <mergeCell ref="C109:C111"/>
    <mergeCell ref="D109:D111"/>
    <mergeCell ref="G35:I35"/>
    <mergeCell ref="K109:K111"/>
    <mergeCell ref="A121:K121"/>
    <mergeCell ref="B63:B65"/>
    <mergeCell ref="C63:C65"/>
    <mergeCell ref="D63:D65"/>
    <mergeCell ref="J63:J65"/>
    <mergeCell ref="E63:I63"/>
    <mergeCell ref="E64:E65"/>
    <mergeCell ref="F64:F65"/>
    <mergeCell ref="G45:I45"/>
    <mergeCell ref="E31:I31"/>
    <mergeCell ref="G33:I33"/>
    <mergeCell ref="A29:K29"/>
    <mergeCell ref="B31:B32"/>
    <mergeCell ref="C31:C32"/>
    <mergeCell ref="D31:D32"/>
    <mergeCell ref="J31:J32"/>
    <mergeCell ref="K31:K32"/>
    <mergeCell ref="A31:A38"/>
    <mergeCell ref="G55:I55"/>
    <mergeCell ref="G56:I56"/>
    <mergeCell ref="G57:I57"/>
    <mergeCell ref="G58:I58"/>
    <mergeCell ref="G36:I36"/>
    <mergeCell ref="G37:I37"/>
    <mergeCell ref="G47:I47"/>
    <mergeCell ref="G49:I49"/>
    <mergeCell ref="G46:I46"/>
    <mergeCell ref="A40:K42"/>
  </mergeCells>
  <phoneticPr fontId="0" type="noConversion"/>
  <pageMargins left="0.70866141732283472" right="0.70866141732283472" top="0.74803149606299213" bottom="0.74803149606299213" header="0.31496062992125984" footer="0.31496062992125984"/>
  <pageSetup paperSize="9" scale="79" orientation="landscape" r:id="rId1"/>
  <rowBreaks count="6" manualBreakCount="6">
    <brk id="26" max="16383" man="1"/>
    <brk id="50" max="16383" man="1"/>
    <brk id="59" max="16383" man="1"/>
    <brk id="69" max="11" man="1"/>
    <brk id="76" max="16383" man="1"/>
    <brk id="104"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2021-04-15T06:50:02Z</dcterms:modified>
</cp:coreProperties>
</file>