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1145" windowHeight="8895" activeTab="0"/>
  </bookViews>
  <sheets>
    <sheet name="прил 1" sheetId="1" r:id="rId1"/>
  </sheets>
  <definedNames>
    <definedName name="_xlnm.Print_Area" localSheetId="0">'прил 1'!$A$1:$J$159</definedName>
  </definedNames>
  <calcPr fullCalcOnLoad="1"/>
</workbook>
</file>

<file path=xl/sharedStrings.xml><?xml version="1.0" encoding="utf-8"?>
<sst xmlns="http://schemas.openxmlformats.org/spreadsheetml/2006/main" count="279" uniqueCount="257">
  <si>
    <t>1 01 00000 00 0000 000</t>
  </si>
  <si>
    <t>1 01 01000 00 0000 110</t>
  </si>
  <si>
    <t>1 01 01010 00 0000 110</t>
  </si>
  <si>
    <t>1 01 02000 01 0000 110</t>
  </si>
  <si>
    <t>Налог на доходы физических лиц</t>
  </si>
  <si>
    <t>1 05 00000 00 0000 000</t>
  </si>
  <si>
    <t xml:space="preserve">Единый налог на вмененный доход для отдельных видов деятельности </t>
  </si>
  <si>
    <t>1 06 00000 00 0000 000</t>
  </si>
  <si>
    <t>1 06 02000 02 0000 110</t>
  </si>
  <si>
    <t>Налог на имущество организаций</t>
  </si>
  <si>
    <t>1 07 00000 00 0000 000</t>
  </si>
  <si>
    <t>Налог на добычу общераспространенных полезных ископаемых</t>
  </si>
  <si>
    <t>1 12 00000 00 0000 000</t>
  </si>
  <si>
    <t>Плата за негативное воздействие на окружающую среду</t>
  </si>
  <si>
    <t>Налог на прибыль организаций</t>
  </si>
  <si>
    <t>1 08 00000 00 0000 000</t>
  </si>
  <si>
    <t>Платежи при пользовании природными ресурсами</t>
  </si>
  <si>
    <t>Наименование доходов</t>
  </si>
  <si>
    <t>Сумма</t>
  </si>
  <si>
    <t>тыс.руб.</t>
  </si>
  <si>
    <t>1 00 00000 00 0000 000</t>
  </si>
  <si>
    <t>Налоги на имущество</t>
  </si>
  <si>
    <t>Налоги, сборы и регулируемые платежи за пользование природными ресурсами</t>
  </si>
  <si>
    <t xml:space="preserve">Государственная пошлина </t>
  </si>
  <si>
    <t>1 16 00000 00 0000 000</t>
  </si>
  <si>
    <t>Штрафы, санкции, возмещение ущерба</t>
  </si>
  <si>
    <t>1 08 03010 01 0000 110</t>
  </si>
  <si>
    <t xml:space="preserve"> Налог на прибыль организаций, зачисляемый в бюджеты субъектов РФ</t>
  </si>
  <si>
    <t>Единый сельскохозяйственный налог</t>
  </si>
  <si>
    <t>Налоги на совокупный доход</t>
  </si>
  <si>
    <t>1 11 00000 00 0000 000</t>
  </si>
  <si>
    <t>1 01 01012 02 0000 110</t>
  </si>
  <si>
    <t xml:space="preserve">1 05 01000 00 0000 110   </t>
  </si>
  <si>
    <t>1 06 02010 02 0000 110</t>
  </si>
  <si>
    <t>1 07 01020 01 0000 110</t>
  </si>
  <si>
    <t>1 16 90000 00 0000 140</t>
  </si>
  <si>
    <t>1 08 07140 01 0000 110</t>
  </si>
  <si>
    <t>1 12 01000 01 0000 120</t>
  </si>
  <si>
    <t>Налоговые доходы</t>
  </si>
  <si>
    <t>Неналоговые доходы</t>
  </si>
  <si>
    <t>1 16 90050 05 0000 140</t>
  </si>
  <si>
    <t>2 00 00000 00 0000 000</t>
  </si>
  <si>
    <t>2 02 00000 00 0000 000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</si>
  <si>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</si>
  <si>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</si>
  <si>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2 02 03024 05 0000 151</t>
  </si>
  <si>
    <t>НАЛОГОВЫЕ И НЕНАЛОГОВЫЕ ДОХОДЫ</t>
  </si>
  <si>
    <t>1 07 01000 01 0000 110</t>
  </si>
  <si>
    <t>Налог на добычу полезных ископаемых</t>
  </si>
  <si>
    <t>1 08 03000 01 0000 110</t>
  </si>
  <si>
    <t>1 08 07000 01 0000 110</t>
  </si>
  <si>
    <t>1 11 05010 00 0000 120</t>
  </si>
  <si>
    <t>ВСЕГО ДОХОДОВ</t>
  </si>
  <si>
    <t>8 90 00000 00 0000 000</t>
  </si>
  <si>
    <t>Поступление доходов в бюджет</t>
  </si>
  <si>
    <t>1 14 00000 00 0000 000</t>
  </si>
  <si>
    <t>Доходы от продажи материальных и нематериальных активов</t>
  </si>
  <si>
    <t>Код бюджетной классификации доходов муниципального образования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</si>
  <si>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</si>
  <si>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Налоги на прибыль, доходы</t>
  </si>
  <si>
    <t xml:space="preserve">Налог, взимаемый с налогоплательщиков, выбравших в качестве объекта налогообложения доходы 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</si>
  <si>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</si>
  <si>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</si>
  <si>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</si>
  <si>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поступления от денежных взысканий (штрафов) и иных сумм в возмещение  ущерба</t>
  </si>
  <si>
    <t>Прочие поступления от денежных взысканий (штрафов) и иных сумм в возмещение  ущерба, зачисляемые в бюджеты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</si>
  <si>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</si>
  <si>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</si>
  <si>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Субвенция местным бюджетам на выполнение государственных полномочий по реализации государственного стандарта общего образования в общеобразовательных учреждениях района</t>
  </si>
  <si>
    <t>1 05 01011 01 0000 110</t>
  </si>
  <si>
    <t>1 05 01021 01 0000 110</t>
  </si>
  <si>
    <t>1 05 02010 02 0000 110</t>
  </si>
  <si>
    <t>1 05 03010 01 0000 110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</si>
  <si>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средства,выдачей регистрационных знаков</t>
  </si>
  <si>
    <t>Иные межбюджетные трансферты</t>
  </si>
  <si>
    <t xml:space="preserve">2 02 03021 05 0000 151 </t>
  </si>
  <si>
    <t>Субвенции бюджетам муниципальных районов на ежемесячное денежное вознаграждение за классное руководство</t>
  </si>
  <si>
    <t>2 02 03 002 05 0000 151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</si>
  <si>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</si>
  <si>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1 05 01012 01 0000 110</t>
  </si>
  <si>
    <t>Налог, взимаемый с налогоплательщиков, выбравших в качестве объекта налогобложения доходы (за налоговые периоды, истекшие до 1 января 2011 года)</t>
  </si>
  <si>
    <t>1 05 01022 01 0000 110</t>
  </si>
  <si>
    <t>Единый налог,взимаемый с налогоплательщиков,выбравших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</si>
  <si>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</si>
  <si>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</si>
  <si>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</si>
  <si>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1 05 03020 01 0000 110</t>
  </si>
  <si>
    <t>Единый сельскохозяйственный налог (за налоговый периоды, истекшие до 1 января 2011 года)</t>
  </si>
  <si>
    <t>1 05 03000 01 0000 110</t>
  </si>
  <si>
    <t>1 05 01020 01 0000 110</t>
  </si>
  <si>
    <t>1 05 01010 01 0000 110</t>
  </si>
  <si>
    <t>Прочие субсидии бюджетам муниципальных районов</t>
  </si>
  <si>
    <t>Федеральный бюджет (Белое)</t>
  </si>
  <si>
    <t>Республиканский  бюджет (Белое)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</si>
  <si>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</si>
  <si>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</si>
  <si>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</si>
  <si>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</si>
  <si>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</si>
  <si>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</si>
  <si>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муниципальных районов</t>
  </si>
  <si>
    <t>1 05 01050 01 0000 110</t>
  </si>
  <si>
    <t>Минимальный налог, зачисляемый в бюджет субъектов РФ</t>
  </si>
  <si>
    <t>1 13 00000 00 0000 000</t>
  </si>
  <si>
    <t>Доходы от оказания платных услуг (работ) и компенсации затрат государства</t>
  </si>
  <si>
    <t>1 11 05030 00 0000 120</t>
  </si>
  <si>
    <t xml:space="preserve">1 11 05035 05 0000 120 </t>
  </si>
  <si>
    <t>1 01 02010 01 0000 110</t>
  </si>
  <si>
    <t>1 01 02010 00 0000 110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</si>
  <si>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</si>
  <si>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</si>
  <si>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</si>
  <si>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</si>
  <si>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</si>
  <si>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</si>
  <si>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</si>
  <si>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 воздух передвижными объектами</t>
  </si>
  <si>
    <t>1 12 01030 01 6000 120</t>
  </si>
  <si>
    <t>Плата за сбросы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</si>
  <si>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</si>
  <si>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</si>
  <si>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1 13 02995 05 0000 130</t>
  </si>
  <si>
    <t>Прочие доходы от компенсации затрат  бюджетов муниципальных районов</t>
  </si>
  <si>
    <t>1 16 03010  01 6000 140</t>
  </si>
  <si>
    <t>1 16 03000 00 0000 140</t>
  </si>
  <si>
    <t>Денежные взыскания (штрафы) за нарушение законодательства о налогах и сборах</t>
  </si>
  <si>
    <t>1 05 01050 00 0000 000</t>
  </si>
  <si>
    <t xml:space="preserve">                                                               Приложение № 1 к решению</t>
  </si>
  <si>
    <t xml:space="preserve"> МО "Красногвардейский район"</t>
  </si>
  <si>
    <t>Субвенции местным бюджетам на выполнение государственных полномочий Республики Адыгея по предоставлению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</si>
  <si>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местным бюджетам на осуществление отдельных государственных полномочий по предоставлению компенсаций на оплату жилья и коммунальных услуг отдельным категориям граждан в Республике Адыгея</t>
  </si>
  <si>
    <t xml:space="preserve">Совета народных депутатов </t>
  </si>
  <si>
    <t>"Защита населения и территорий от ЧС" (комплекс"Безопасный город")</t>
  </si>
  <si>
    <t>"Развитие транспортной системы" (эксплуатация техгических средств"Повышение безопасности ДД")</t>
  </si>
  <si>
    <t xml:space="preserve">Субвенция местным бюджетам на осуществление отдельных государственных  полномочий по опеке и попечительству  в отношении отдельных категорий совершеннолетних лиц  </t>
  </si>
  <si>
    <t>Субвенции на осуществление государственных полномочий в сфере административных правоотношений</t>
  </si>
  <si>
    <t>Субвенции местным бюджетам на выполнение государственных полномочий Республики Адыгея по социальной поддержке детей-сирот, детей, оставшихся без попечения родителей (возмещение транспортных расходов)</t>
  </si>
  <si>
    <t>Субвенции, предоставляемые местным бюджетам для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иргушек (за исключением расходов на содержание зданий и оплату коммунальных услуг), в соответствии с нормативами</t>
  </si>
  <si>
    <t>Субвенции, предоставляемые местным бюджетам для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иргушек (за исключением расходов на содержание зданий и оплату коммунальных услуг), в соответствии с нормативами</t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</si>
  <si>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пунктами 1 и 2 статьи 120, статьями 125, 126,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статьями 129</t>
    </r>
    <r>
      <rPr>
        <vertAlign val="superscript"/>
        <sz val="11"/>
        <rFont val="Times New Roman"/>
        <family val="1"/>
      </rPr>
      <t>4</t>
    </r>
    <r>
      <rPr>
        <b/>
        <i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135</t>
    </r>
    <r>
      <rPr>
        <vertAlign val="superscript"/>
        <sz val="11"/>
        <rFont val="Times New Roman"/>
        <family val="1"/>
      </rPr>
      <t>2</t>
    </r>
    <r>
      <rPr>
        <b/>
        <i/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</si>
  <si>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</si>
  <si>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</si>
  <si>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</si>
  <si>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</si>
  <si>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1 16 28000 01 0000 140</t>
  </si>
  <si>
    <t>Денежные взыскания  (штрафы)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</si>
  <si>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1 16 30030 01 6000 140</t>
  </si>
  <si>
    <t>1 16 43 000 01 6000 140</t>
  </si>
  <si>
    <t>1 11 05013 05 0000 120</t>
  </si>
  <si>
    <t>1 14 06013 05 0000 430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</si>
  <si>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</si>
  <si>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за административные правонарушения в области дорожного движения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</si>
  <si>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</si>
  <si>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2 02 10000 00 0000 150</t>
  </si>
  <si>
    <t>2 02 15001 05 0000 150</t>
  </si>
  <si>
    <t>2 02 20000 00 0000 150</t>
  </si>
  <si>
    <t>2 02 29999 05 0000 150</t>
  </si>
  <si>
    <t>2 02 25097 05 0000 150</t>
  </si>
  <si>
    <t>2 02 30000 00 0000 150</t>
  </si>
  <si>
    <t>2 02 35118 05 0000 150</t>
  </si>
  <si>
    <t>2 02 30024 05 0000 150</t>
  </si>
  <si>
    <t xml:space="preserve">2 02 30027 05 0000 150 </t>
  </si>
  <si>
    <t>2 02 35082 05 0000 150</t>
  </si>
  <si>
    <t xml:space="preserve">2 02 30029 05 0000 150 </t>
  </si>
  <si>
    <t>2 07 05000 05 0000 150</t>
  </si>
  <si>
    <t>2 02 25555 05 0000 150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</si>
  <si>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</si>
  <si>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</si>
  <si>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Субвенции бюджетам муниципальных районов на осуществление полномочий Республики Адыгея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государственных полномочий Республики Адыгея в сфере административных правоотношений</t>
  </si>
  <si>
    <t>Субвенции местным бюджетам  на осуществление отдельных государственных полномочий Республики Адыгея по опеке и попечительству в отношении несовершеннолетних лиц</t>
  </si>
  <si>
    <t>Прочие межбюджетные трансферты, передаваемые бюджетам муниципальных районов</t>
  </si>
  <si>
    <t>2 02 49999 05 0000 150</t>
  </si>
  <si>
    <t>2 02 40000 00 0000 150</t>
  </si>
  <si>
    <t>Субсидии бюджетам муниципальных районов на государственную поддержку отрасли культуры</t>
  </si>
  <si>
    <t>Субсидии бюджетам муниципальных районов на поддержку отрасли культуры (государственная поддержка лучших сельских учреждений культуры)</t>
  </si>
  <si>
    <t>Субсидии бюджетам муниципальных районов на поддержку отрасли культуры (комплектование книжных фондов библиотек)</t>
  </si>
  <si>
    <t xml:space="preserve">2 02 25519 05 0000 150 </t>
  </si>
  <si>
    <t>2 02 25299 05 0000 150</t>
  </si>
  <si>
    <t>2 02 25232 05 0000 150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</si>
  <si>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</si>
  <si>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2 02 25576 05 0000 150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</si>
  <si>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</si>
  <si>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</si>
  <si>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</si>
  <si>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муниципального образования "Красногвардейский район" на 2021 год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</si>
  <si>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</si>
  <si>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</si>
  <si>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</si>
  <si>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</si>
  <si>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(проведение восстановительных работ)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</si>
  <si>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</si>
  <si>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</si>
  <si>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</si>
  <si>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2 02 27372 05 0000 150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</si>
  <si>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</si>
  <si>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</si>
  <si>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Субвенции, предоставляемые местным бюджетам для выплаты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</t>
  </si>
  <si>
    <t>Субвенции бюджетам муниципальных районов на выполнение передаваемых полномочий субъектов Российской Федерации:</t>
  </si>
  <si>
    <t xml:space="preserve">Субвенции бюджетам муниципальных районов
из республиканского бюджета Республики Адыгея на осуществление государственных полномочий по расчету и предоставлению дотаций на выравнивание бюджетной обеспеченности поселений 
</t>
  </si>
  <si>
    <t>Субвенция на осуществление полномочий по обеспечению жильем детей-сирот и детей, оставшихся без попечения родителей, а также детей, находящихся под опекой и попечительством</t>
  </si>
  <si>
    <t>Субвенции местным бюджетам на осуществление государственных полномочий  Республики Адыгея по созданию комиссий по делам несовершеннолетних и защите их прав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</si>
  <si>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</si>
  <si>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на выполнение государственных полномочий Республики Адыгея по выплате ежемесячного вознаграждения и ежемесячного дополнительного вознаграждения приемным родителям</t>
  </si>
  <si>
    <t>Субвенции бюджетам муниципальных районов на выполнение государственных полномочий Республики Адыгея по социальной поддержке детей-сирот, детей, оставшихся без попечения родителей (за исключением детей, обучающихся в федеральных образовательных учреждениях) (ежемесячные выплаты денежных средств на содержание детей, оставшихся без попечения родителей)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</si>
  <si>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</si>
  <si>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</si>
  <si>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</si>
  <si>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</si>
  <si>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</si>
  <si>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г. № 163</t>
  </si>
  <si>
    <t>февраль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</si>
  <si>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</si>
  <si>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</si>
  <si>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</si>
  <si>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</si>
  <si>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Субвенции  бюджетам муниципальных районов на выполнение передаваемых полномочий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</si>
  <si>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</si>
  <si>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</si>
  <si>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</si>
  <si>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</si>
  <si>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</si>
  <si>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</si>
  <si>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</si>
  <si>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</si>
  <si>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</si>
  <si>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</si>
  <si>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Совета народных депутатов</t>
  </si>
  <si>
    <t>МО "Красногвардейский район"</t>
  </si>
  <si>
    <t>Приложение № 1 к решению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</si>
  <si>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</si>
  <si>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</si>
  <si>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2 02 27576 05 0000 150</t>
  </si>
  <si>
    <t>2 07 05 030 05 0000 150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</si>
  <si>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(современный облик сельских территорий)</t>
  </si>
  <si>
    <t xml:space="preserve">Субсидии бюджетам муниципальных районов на обеспечение комплексного развития сельских территорий (благоустройство территорий в сельской местности) </t>
  </si>
  <si>
    <t xml:space="preserve">(благоустройство территорий в сельской местности) </t>
  </si>
  <si>
    <t>(разработка и реализация инициативных проектов комплексного развития сельских территорий)</t>
  </si>
  <si>
    <t>Налог, взимаемый в связи с применением патентной системы налогообложения</t>
  </si>
  <si>
    <t>1 05 04000 02 0000 110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</si>
  <si>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</si>
  <si>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>1 05 04020 02 0000 110</t>
  </si>
  <si>
    <t xml:space="preserve">(РА - </t>
  </si>
  <si>
    <t>КСП</t>
  </si>
  <si>
    <t>водоснабж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</si>
  <si>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</si>
  <si>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</si>
  <si>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</si>
  <si>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</si>
  <si>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уточнить должно быть или нет 721,060</t>
  </si>
  <si>
    <t>август</t>
  </si>
  <si>
    <t>июнь</t>
  </si>
  <si>
    <t>Прочие дотации бюджетам муниципальных районов</t>
  </si>
  <si>
    <t>2 02 19999 05 0000 150</t>
  </si>
  <si>
    <t>Сентябрь</t>
  </si>
  <si>
    <t>Ноябрь</t>
  </si>
  <si>
    <t>Декабрь</t>
  </si>
  <si>
    <t xml:space="preserve">от 27.12.2021 г. № 241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</si>
</sst>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#,##0.0000"/>
    <numFmt numFmtId="181" formatCode="0.00000"/>
    <numFmt numFmtId="182" formatCode="#,##0.00000"/>
    <numFmt numFmtId="183" formatCode="#,##0.000000"/>
    <numFmt numFmtId="184" formatCode="#,##0.0000000"/>
    <numFmt numFmtId="185" formatCode="0.0000"/>
    <numFmt numFmtId="186" formatCode="0.000000"/>
  </numFmts>
  <fonts count="6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  <font>
      <b/>
      <sz val="11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top"/>
    </xf>
    <xf numFmtId="0" fontId="6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top" wrapText="1"/>
    </xf>
    <xf numFmtId="0" fontId="60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/>
    </xf>
    <xf numFmtId="0" fontId="61" fillId="0" borderId="10" xfId="0" applyFont="1" applyFill="1" applyBorder="1" applyAlignment="1">
      <alignment horizontal="right" vertical="top" wrapText="1"/>
    </xf>
    <xf numFmtId="0" fontId="62" fillId="0" borderId="10" xfId="0" applyFont="1" applyFill="1" applyBorder="1" applyAlignment="1">
      <alignment horizontal="right" vertical="top" wrapText="1"/>
    </xf>
    <xf numFmtId="0" fontId="63" fillId="0" borderId="10" xfId="0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0" fillId="0" borderId="10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6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172" fontId="1" fillId="0" borderId="10" xfId="0" applyNumberFormat="1" applyFont="1" applyFill="1" applyBorder="1" applyAlignment="1">
      <alignment horizontal="justify" vertical="top" wrapText="1"/>
    </xf>
    <xf numFmtId="177" fontId="5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/>
    </xf>
    <xf numFmtId="183" fontId="1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 horizontal="right"/>
    </xf>
    <xf numFmtId="183" fontId="2" fillId="0" borderId="10" xfId="0" applyNumberFormat="1" applyFont="1" applyFill="1" applyBorder="1" applyAlignment="1">
      <alignment/>
    </xf>
    <xf numFmtId="183" fontId="8" fillId="0" borderId="10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183" fontId="10" fillId="0" borderId="0" xfId="0" applyNumberFormat="1" applyFont="1" applyFill="1" applyBorder="1" applyAlignment="1">
      <alignment/>
    </xf>
    <xf numFmtId="183" fontId="10" fillId="0" borderId="0" xfId="0" applyNumberFormat="1" applyFont="1" applyFill="1" applyAlignment="1">
      <alignment/>
    </xf>
    <xf numFmtId="183" fontId="1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183" fontId="64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65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vertical="top" wrapText="1"/>
    </xf>
    <xf numFmtId="181" fontId="5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177" fontId="10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0" fontId="68" fillId="0" borderId="10" xfId="0" applyFont="1" applyFill="1" applyBorder="1" applyAlignment="1">
      <alignment horizontal="right"/>
    </xf>
    <xf numFmtId="172" fontId="5" fillId="0" borderId="0" xfId="0" applyNumberFormat="1" applyFont="1" applyFill="1" applyAlignment="1">
      <alignment/>
    </xf>
    <xf numFmtId="183" fontId="5" fillId="33" borderId="0" xfId="0" applyNumberFormat="1" applyFont="1" applyFill="1" applyBorder="1" applyAlignment="1">
      <alignment/>
    </xf>
    <xf numFmtId="18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77" fontId="5" fillId="33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78" fontId="2" fillId="0" borderId="1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1" fillId="34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183"/>
  <sheetViews>
    <sheetView tabSelected="1" view="pageLayout" zoomScale="110" zoomScaleSheetLayoutView="100" zoomScalePageLayoutView="110" workbookViewId="0" topLeftCell="A16">
      <selection activeCell="B27" sqref="B27"/>
    </sheetView>
  </sheetViews>
  <sheetFormatPr defaultColWidth="9.00390625" defaultRowHeight="12.75"/>
  <cols>
    <col min="1" max="1" width="25.625" style="4" customWidth="1"/>
    <col min="2" max="2" width="50.625" style="6" customWidth="1"/>
    <col min="3" max="3" width="18.875" style="86" customWidth="1"/>
    <col min="4" max="4" width="11.25390625" style="44" hidden="1" customWidth="1"/>
    <col min="5" max="5" width="15.625" style="45" hidden="1" customWidth="1"/>
    <col min="6" max="6" width="15.125" style="45" hidden="1" customWidth="1"/>
    <col min="7" max="7" width="14.375" style="45" hidden="1" customWidth="1"/>
    <col min="8" max="8" width="16.00390625" style="45" hidden="1" customWidth="1"/>
    <col min="9" max="9" width="13.875" style="45" hidden="1" customWidth="1"/>
    <col min="10" max="10" width="11.375" style="6" hidden="1" customWidth="1"/>
    <col min="11" max="11" width="13.125" style="6" hidden="1" customWidth="1"/>
    <col min="12" max="12" width="8.875" style="6" hidden="1" customWidth="1"/>
    <col min="13" max="13" width="9.75390625" style="43" hidden="1" customWidth="1"/>
    <col min="14" max="14" width="0.12890625" style="6" hidden="1" customWidth="1"/>
    <col min="15" max="15" width="8.625" style="6" hidden="1" customWidth="1"/>
    <col min="16" max="16" width="12.25390625" style="6" hidden="1" customWidth="1"/>
    <col min="17" max="17" width="11.875" style="6" hidden="1" customWidth="1"/>
    <col min="18" max="18" width="13.75390625" style="6" hidden="1" customWidth="1"/>
    <col min="19" max="20" width="9.125" style="6" hidden="1" customWidth="1"/>
    <col min="21" max="21" width="0.2421875" style="6" hidden="1" customWidth="1"/>
    <col min="22" max="22" width="0.2421875" style="6" customWidth="1"/>
    <col min="23" max="23" width="18.25390625" style="6" customWidth="1"/>
    <col min="24" max="16384" width="9.125" style="6" customWidth="1"/>
  </cols>
  <sheetData>
    <row r="1" spans="2:3" ht="15">
      <c r="B1" s="94" t="s">
        <v>228</v>
      </c>
      <c r="C1" s="94"/>
    </row>
    <row r="2" spans="2:3" ht="15">
      <c r="B2" s="94" t="s">
        <v>226</v>
      </c>
      <c r="C2" s="94"/>
    </row>
    <row r="3" spans="2:3" ht="15">
      <c r="B3" s="94" t="s">
        <v>227</v>
      </c>
      <c r="C3" s="94"/>
    </row>
    <row r="4" spans="2:3" ht="15">
      <c r="B4" s="94" t="s">
        <v>256</v>
      </c>
      <c r="C4" s="94"/>
    </row>
    <row r="6" spans="1:8" ht="15">
      <c r="A6" s="91" t="s">
        <v>127</v>
      </c>
      <c r="B6" s="91"/>
      <c r="C6" s="91"/>
      <c r="D6" s="46"/>
      <c r="E6" s="47"/>
      <c r="F6" s="47"/>
      <c r="G6" s="47"/>
      <c r="H6" s="47"/>
    </row>
    <row r="7" spans="1:8" ht="15">
      <c r="A7" s="91" t="s">
        <v>131</v>
      </c>
      <c r="B7" s="91"/>
      <c r="C7" s="91"/>
      <c r="D7" s="46"/>
      <c r="E7" s="47"/>
      <c r="F7" s="47"/>
      <c r="G7" s="47"/>
      <c r="H7" s="47"/>
    </row>
    <row r="8" spans="1:8" ht="15">
      <c r="A8" s="91" t="s">
        <v>128</v>
      </c>
      <c r="B8" s="91"/>
      <c r="C8" s="91"/>
      <c r="D8" s="46"/>
      <c r="E8" s="47"/>
      <c r="F8" s="47"/>
      <c r="G8" s="47"/>
      <c r="H8" s="47"/>
    </row>
    <row r="9" spans="1:8" ht="14.25" customHeight="1">
      <c r="A9" s="91" t="s">
        <v>209</v>
      </c>
      <c r="B9" s="91"/>
      <c r="C9" s="91"/>
      <c r="D9" s="46"/>
      <c r="E9" s="47"/>
      <c r="F9" s="47"/>
      <c r="G9" s="47"/>
      <c r="H9" s="47"/>
    </row>
    <row r="10" spans="1:3" ht="14.25" customHeight="1">
      <c r="A10" s="92"/>
      <c r="B10" s="92"/>
      <c r="C10" s="92"/>
    </row>
    <row r="11" spans="3:4" ht="21.75" customHeight="1" hidden="1">
      <c r="C11" s="79"/>
      <c r="D11" s="48"/>
    </row>
    <row r="12" spans="1:3" ht="18.75" customHeight="1">
      <c r="A12" s="93" t="s">
        <v>54</v>
      </c>
      <c r="B12" s="93"/>
      <c r="C12" s="93"/>
    </row>
    <row r="13" spans="1:3" ht="15.75">
      <c r="A13" s="89" t="s">
        <v>184</v>
      </c>
      <c r="B13" s="89"/>
      <c r="C13" s="89"/>
    </row>
    <row r="14" spans="1:3" ht="12.75" customHeight="1">
      <c r="A14" s="90"/>
      <c r="B14" s="90"/>
      <c r="C14" s="90"/>
    </row>
    <row r="15" spans="1:3" ht="15">
      <c r="A15" s="8"/>
      <c r="B15" s="9"/>
      <c r="C15" s="79" t="s">
        <v>19</v>
      </c>
    </row>
    <row r="16" spans="1:22" ht="57">
      <c r="A16" s="10" t="s">
        <v>57</v>
      </c>
      <c r="B16" s="5" t="s">
        <v>17</v>
      </c>
      <c r="C16" s="80" t="s">
        <v>18</v>
      </c>
      <c r="D16" s="44">
        <v>2022</v>
      </c>
      <c r="E16" s="45">
        <v>2023</v>
      </c>
      <c r="F16" s="45" t="s">
        <v>210</v>
      </c>
      <c r="H16" s="45" t="s">
        <v>250</v>
      </c>
      <c r="O16" s="6" t="s">
        <v>249</v>
      </c>
      <c r="Q16" s="6" t="s">
        <v>253</v>
      </c>
      <c r="V16" s="6" t="s">
        <v>255</v>
      </c>
    </row>
    <row r="17" spans="1:18" ht="14.25">
      <c r="A17" s="7">
        <v>1</v>
      </c>
      <c r="B17" s="7">
        <v>2</v>
      </c>
      <c r="C17" s="88">
        <v>3</v>
      </c>
      <c r="R17" s="6" t="s">
        <v>254</v>
      </c>
    </row>
    <row r="18" spans="1:3" ht="14.25">
      <c r="A18" s="14" t="s">
        <v>53</v>
      </c>
      <c r="B18" s="34" t="s">
        <v>52</v>
      </c>
      <c r="C18" s="78">
        <f>C19+C87</f>
        <v>999479.3786099999</v>
      </c>
    </row>
    <row r="19" spans="1:3" ht="14.25">
      <c r="A19" s="14" t="s">
        <v>20</v>
      </c>
      <c r="B19" s="34" t="s">
        <v>46</v>
      </c>
      <c r="C19" s="78">
        <f>C20+C59</f>
        <v>163243</v>
      </c>
    </row>
    <row r="20" spans="1:3" ht="14.25">
      <c r="A20" s="14"/>
      <c r="B20" s="34" t="s">
        <v>38</v>
      </c>
      <c r="C20" s="78">
        <f>C21+C28+C46+C50+C54</f>
        <v>137696.6</v>
      </c>
    </row>
    <row r="21" spans="1:3" ht="0.75" customHeight="1" hidden="1">
      <c r="A21" s="21" t="s">
        <v>0</v>
      </c>
      <c r="B21" s="34" t="s">
        <v>59</v>
      </c>
      <c r="C21" s="78">
        <f>C22+C25</f>
        <v>41748</v>
      </c>
    </row>
    <row r="22" spans="1:3" ht="14.25" hidden="1">
      <c r="A22" s="14" t="s">
        <v>1</v>
      </c>
      <c r="B22" s="34" t="s">
        <v>14</v>
      </c>
      <c r="C22" s="78">
        <f>C23</f>
        <v>0</v>
      </c>
    </row>
    <row r="23" spans="1:3" ht="45" customHeight="1" hidden="1">
      <c r="A23" s="13" t="s">
        <v>2</v>
      </c>
      <c r="B23" s="33" t="s">
        <v>58</v>
      </c>
      <c r="C23" s="81">
        <f>C24</f>
        <v>0</v>
      </c>
    </row>
    <row r="24" spans="1:3" ht="30" hidden="1">
      <c r="A24" s="1" t="s">
        <v>31</v>
      </c>
      <c r="B24" s="35" t="s">
        <v>27</v>
      </c>
      <c r="C24" s="82"/>
    </row>
    <row r="25" spans="1:3" ht="14.25">
      <c r="A25" s="14" t="s">
        <v>3</v>
      </c>
      <c r="B25" s="34" t="s">
        <v>4</v>
      </c>
      <c r="C25" s="78">
        <f>C26</f>
        <v>41748</v>
      </c>
    </row>
    <row r="26" spans="1:3" ht="15" hidden="1">
      <c r="A26" s="11" t="s">
        <v>108</v>
      </c>
      <c r="B26" s="33" t="s">
        <v>4</v>
      </c>
      <c r="C26" s="83">
        <f>C27</f>
        <v>41748</v>
      </c>
    </row>
    <row r="27" spans="1:18" ht="77.25" customHeight="1">
      <c r="A27" s="11" t="s">
        <v>107</v>
      </c>
      <c r="B27" s="35" t="s">
        <v>216</v>
      </c>
      <c r="C27" s="82">
        <v>41748</v>
      </c>
      <c r="H27" s="56">
        <v>1000</v>
      </c>
      <c r="M27" s="43">
        <v>1500</v>
      </c>
      <c r="O27" s="6">
        <v>1000</v>
      </c>
      <c r="R27" s="6">
        <v>1000</v>
      </c>
    </row>
    <row r="28" spans="1:13" s="29" customFormat="1" ht="14.25">
      <c r="A28" s="14" t="s">
        <v>5</v>
      </c>
      <c r="B28" s="34" t="s">
        <v>29</v>
      </c>
      <c r="C28" s="78">
        <f>C29+C38+C41+C45</f>
        <v>66701.6</v>
      </c>
      <c r="D28" s="52"/>
      <c r="E28" s="53"/>
      <c r="F28" s="53"/>
      <c r="G28" s="53"/>
      <c r="H28" s="53"/>
      <c r="I28" s="53"/>
      <c r="M28" s="66"/>
    </row>
    <row r="29" spans="1:3" ht="30" customHeight="1">
      <c r="A29" s="13" t="s">
        <v>32</v>
      </c>
      <c r="B29" s="33" t="s">
        <v>44</v>
      </c>
      <c r="C29" s="83">
        <f>C30+C33+C36</f>
        <v>28280.1</v>
      </c>
    </row>
    <row r="30" spans="1:3" ht="29.25" customHeight="1">
      <c r="A30" s="13" t="s">
        <v>90</v>
      </c>
      <c r="B30" s="33" t="s">
        <v>60</v>
      </c>
      <c r="C30" s="83">
        <f>C31+C32</f>
        <v>22661</v>
      </c>
    </row>
    <row r="31" spans="1:18" ht="29.25" customHeight="1">
      <c r="A31" s="1" t="s">
        <v>69</v>
      </c>
      <c r="B31" s="35" t="s">
        <v>60</v>
      </c>
      <c r="C31" s="82">
        <v>22661</v>
      </c>
      <c r="H31" s="45">
        <v>3866</v>
      </c>
      <c r="I31" s="56">
        <v>1310</v>
      </c>
      <c r="M31" s="43">
        <v>5176</v>
      </c>
      <c r="O31" s="6">
        <v>3000</v>
      </c>
      <c r="Q31" s="6">
        <v>700</v>
      </c>
      <c r="R31" s="6">
        <v>5880</v>
      </c>
    </row>
    <row r="32" spans="1:3" ht="60" customHeight="1" hidden="1">
      <c r="A32" s="1" t="s">
        <v>79</v>
      </c>
      <c r="B32" s="35" t="s">
        <v>80</v>
      </c>
      <c r="C32" s="82">
        <v>0</v>
      </c>
    </row>
    <row r="33" spans="1:3" ht="45">
      <c r="A33" s="13" t="s">
        <v>89</v>
      </c>
      <c r="B33" s="33" t="s">
        <v>217</v>
      </c>
      <c r="C33" s="83">
        <f>C34+C35</f>
        <v>5619.1</v>
      </c>
    </row>
    <row r="34" spans="1:18" ht="72.75" customHeight="1">
      <c r="A34" s="1" t="s">
        <v>70</v>
      </c>
      <c r="B34" s="35" t="s">
        <v>218</v>
      </c>
      <c r="C34" s="82">
        <v>5619.1</v>
      </c>
      <c r="O34" s="6">
        <v>1000</v>
      </c>
      <c r="Q34" s="6">
        <v>300</v>
      </c>
      <c r="R34" s="6">
        <v>1120</v>
      </c>
    </row>
    <row r="35" spans="1:3" ht="28.5" customHeight="1" hidden="1">
      <c r="A35" s="1" t="s">
        <v>81</v>
      </c>
      <c r="B35" s="35" t="s">
        <v>82</v>
      </c>
      <c r="C35" s="82">
        <v>0</v>
      </c>
    </row>
    <row r="36" spans="1:3" ht="30" hidden="1">
      <c r="A36" s="1" t="s">
        <v>126</v>
      </c>
      <c r="B36" s="35" t="s">
        <v>102</v>
      </c>
      <c r="C36" s="82">
        <f>C37</f>
        <v>0</v>
      </c>
    </row>
    <row r="37" spans="1:3" ht="31.5" hidden="1">
      <c r="A37" s="1" t="s">
        <v>101</v>
      </c>
      <c r="B37" s="36" t="s">
        <v>102</v>
      </c>
      <c r="C37" s="82">
        <v>0</v>
      </c>
    </row>
    <row r="38" spans="1:3" ht="30">
      <c r="A38" s="13" t="s">
        <v>85</v>
      </c>
      <c r="B38" s="33" t="s">
        <v>6</v>
      </c>
      <c r="C38" s="83">
        <f>C39</f>
        <v>882</v>
      </c>
    </row>
    <row r="39" spans="1:3" ht="29.25" customHeight="1">
      <c r="A39" s="1" t="s">
        <v>71</v>
      </c>
      <c r="B39" s="35" t="s">
        <v>6</v>
      </c>
      <c r="C39" s="82">
        <v>882</v>
      </c>
    </row>
    <row r="40" spans="1:3" ht="0.75" customHeight="1" hidden="1">
      <c r="A40" s="1" t="s">
        <v>83</v>
      </c>
      <c r="B40" s="35" t="s">
        <v>84</v>
      </c>
      <c r="C40" s="82">
        <v>0</v>
      </c>
    </row>
    <row r="41" spans="1:3" ht="15">
      <c r="A41" s="13" t="s">
        <v>88</v>
      </c>
      <c r="B41" s="33" t="s">
        <v>28</v>
      </c>
      <c r="C41" s="83">
        <f>C42+C43</f>
        <v>36379.5</v>
      </c>
    </row>
    <row r="42" spans="1:15" ht="15">
      <c r="A42" s="1" t="s">
        <v>72</v>
      </c>
      <c r="B42" s="35" t="s">
        <v>28</v>
      </c>
      <c r="C42" s="82">
        <v>36379.5</v>
      </c>
      <c r="H42" s="45">
        <v>15000</v>
      </c>
      <c r="M42" s="43">
        <v>15000</v>
      </c>
      <c r="O42" s="6">
        <v>4000</v>
      </c>
    </row>
    <row r="43" spans="1:3" ht="30" hidden="1">
      <c r="A43" s="11" t="s">
        <v>86</v>
      </c>
      <c r="B43" s="35" t="s">
        <v>87</v>
      </c>
      <c r="C43" s="82">
        <v>0</v>
      </c>
    </row>
    <row r="44" spans="1:3" ht="30">
      <c r="A44" s="11" t="s">
        <v>238</v>
      </c>
      <c r="B44" s="35" t="s">
        <v>237</v>
      </c>
      <c r="C44" s="82">
        <f>C45</f>
        <v>1160</v>
      </c>
    </row>
    <row r="45" spans="1:13" ht="45">
      <c r="A45" s="11" t="s">
        <v>240</v>
      </c>
      <c r="B45" s="35" t="s">
        <v>239</v>
      </c>
      <c r="C45" s="82">
        <v>1160</v>
      </c>
      <c r="H45" s="45">
        <v>660</v>
      </c>
      <c r="I45" s="45">
        <v>500</v>
      </c>
      <c r="M45" s="43">
        <v>660</v>
      </c>
    </row>
    <row r="46" spans="1:3" ht="14.25">
      <c r="A46" s="14" t="s">
        <v>7</v>
      </c>
      <c r="B46" s="34" t="s">
        <v>21</v>
      </c>
      <c r="C46" s="78">
        <f>C47</f>
        <v>18675.6</v>
      </c>
    </row>
    <row r="47" spans="1:3" ht="15">
      <c r="A47" s="13" t="s">
        <v>8</v>
      </c>
      <c r="B47" s="33" t="s">
        <v>9</v>
      </c>
      <c r="C47" s="83">
        <f>C48</f>
        <v>18675.6</v>
      </c>
    </row>
    <row r="48" spans="1:13" ht="30">
      <c r="A48" s="1" t="s">
        <v>33</v>
      </c>
      <c r="B48" s="35" t="s">
        <v>61</v>
      </c>
      <c r="C48" s="82">
        <v>18675.6</v>
      </c>
      <c r="H48" s="56">
        <v>-3310</v>
      </c>
      <c r="M48" s="43">
        <v>-3310</v>
      </c>
    </row>
    <row r="49" spans="1:13" s="29" customFormat="1" ht="15" hidden="1">
      <c r="A49" s="1"/>
      <c r="B49" s="35"/>
      <c r="C49" s="78"/>
      <c r="D49" s="52"/>
      <c r="E49" s="53"/>
      <c r="F49" s="53"/>
      <c r="G49" s="53"/>
      <c r="H49" s="53"/>
      <c r="I49" s="53"/>
      <c r="M49" s="66"/>
    </row>
    <row r="50" spans="1:13" s="29" customFormat="1" ht="28.5">
      <c r="A50" s="14" t="s">
        <v>10</v>
      </c>
      <c r="B50" s="34" t="s">
        <v>22</v>
      </c>
      <c r="C50" s="78">
        <f>C51</f>
        <v>6441.4</v>
      </c>
      <c r="D50" s="52"/>
      <c r="E50" s="53"/>
      <c r="F50" s="53"/>
      <c r="G50" s="53"/>
      <c r="H50" s="53"/>
      <c r="I50" s="53"/>
      <c r="M50" s="66"/>
    </row>
    <row r="51" spans="1:13" s="29" customFormat="1" ht="15">
      <c r="A51" s="13" t="s">
        <v>47</v>
      </c>
      <c r="B51" s="33" t="s">
        <v>48</v>
      </c>
      <c r="C51" s="83">
        <f>C52</f>
        <v>6441.4</v>
      </c>
      <c r="D51" s="52"/>
      <c r="E51" s="53"/>
      <c r="F51" s="53"/>
      <c r="G51" s="53"/>
      <c r="H51" s="53"/>
      <c r="I51" s="53"/>
      <c r="M51" s="66"/>
    </row>
    <row r="52" spans="1:18" ht="30">
      <c r="A52" s="1" t="s">
        <v>34</v>
      </c>
      <c r="B52" s="35" t="s">
        <v>11</v>
      </c>
      <c r="C52" s="82">
        <v>6441.4</v>
      </c>
      <c r="H52" s="56">
        <v>500</v>
      </c>
      <c r="M52" s="43">
        <v>500</v>
      </c>
      <c r="O52" s="6">
        <v>1000</v>
      </c>
      <c r="R52" s="6">
        <v>2000</v>
      </c>
    </row>
    <row r="53" spans="1:3" ht="15" hidden="1">
      <c r="A53" s="1"/>
      <c r="B53" s="35"/>
      <c r="C53" s="82"/>
    </row>
    <row r="54" spans="1:3" ht="14.25">
      <c r="A54" s="14" t="s">
        <v>15</v>
      </c>
      <c r="B54" s="34" t="s">
        <v>23</v>
      </c>
      <c r="C54" s="78">
        <f>C55+C57</f>
        <v>4130</v>
      </c>
    </row>
    <row r="55" spans="1:3" ht="30" customHeight="1">
      <c r="A55" s="13" t="s">
        <v>49</v>
      </c>
      <c r="B55" s="33" t="s">
        <v>62</v>
      </c>
      <c r="C55" s="83">
        <f>C56</f>
        <v>4130</v>
      </c>
    </row>
    <row r="56" spans="1:3" ht="45" customHeight="1">
      <c r="A56" s="1" t="s">
        <v>26</v>
      </c>
      <c r="B56" s="35" t="s">
        <v>219</v>
      </c>
      <c r="C56" s="82">
        <v>4130</v>
      </c>
    </row>
    <row r="57" spans="1:3" ht="60" customHeight="1" hidden="1">
      <c r="A57" s="13" t="s">
        <v>50</v>
      </c>
      <c r="B57" s="33" t="s">
        <v>63</v>
      </c>
      <c r="C57" s="83">
        <f>C58</f>
        <v>0</v>
      </c>
    </row>
    <row r="58" spans="1:3" ht="87.75" customHeight="1" hidden="1">
      <c r="A58" s="1" t="s">
        <v>36</v>
      </c>
      <c r="B58" s="35" t="s">
        <v>73</v>
      </c>
      <c r="C58" s="82">
        <v>0</v>
      </c>
    </row>
    <row r="59" spans="1:3" ht="14.25">
      <c r="A59" s="14"/>
      <c r="B59" s="34" t="s">
        <v>39</v>
      </c>
      <c r="C59" s="78">
        <f>C60+C67+C77+C75+C73</f>
        <v>25546.399999999998</v>
      </c>
    </row>
    <row r="60" spans="1:3" ht="31.5" customHeight="1">
      <c r="A60" s="14" t="s">
        <v>30</v>
      </c>
      <c r="B60" s="34" t="s">
        <v>67</v>
      </c>
      <c r="C60" s="78">
        <f>C61+C63+C65</f>
        <v>23905.3</v>
      </c>
    </row>
    <row r="61" spans="1:3" ht="75.75" customHeight="1">
      <c r="A61" s="13" t="s">
        <v>51</v>
      </c>
      <c r="B61" s="33" t="s">
        <v>152</v>
      </c>
      <c r="C61" s="83">
        <f>C62</f>
        <v>23161.7</v>
      </c>
    </row>
    <row r="62" spans="1:18" ht="105">
      <c r="A62" s="12" t="s">
        <v>148</v>
      </c>
      <c r="B62" s="37" t="s">
        <v>220</v>
      </c>
      <c r="C62" s="82">
        <v>23161.7</v>
      </c>
      <c r="F62" s="45">
        <v>10800</v>
      </c>
      <c r="R62" s="6">
        <v>-1803.1</v>
      </c>
    </row>
    <row r="63" spans="1:3" ht="90.75" customHeight="1">
      <c r="A63" s="13" t="s">
        <v>112</v>
      </c>
      <c r="B63" s="33" t="s">
        <v>111</v>
      </c>
      <c r="C63" s="83">
        <f>C64</f>
        <v>635</v>
      </c>
    </row>
    <row r="64" spans="1:3" ht="90">
      <c r="A64" s="12" t="s">
        <v>109</v>
      </c>
      <c r="B64" s="37" t="s">
        <v>110</v>
      </c>
      <c r="C64" s="82">
        <v>635</v>
      </c>
    </row>
    <row r="65" spans="1:3" ht="91.5" customHeight="1">
      <c r="A65" s="13" t="s">
        <v>105</v>
      </c>
      <c r="B65" s="33" t="s">
        <v>221</v>
      </c>
      <c r="C65" s="82">
        <f>C66</f>
        <v>108.6</v>
      </c>
    </row>
    <row r="66" spans="1:18" ht="75" customHeight="1">
      <c r="A66" s="1" t="s">
        <v>106</v>
      </c>
      <c r="B66" s="35" t="s">
        <v>222</v>
      </c>
      <c r="C66" s="82">
        <v>108.6</v>
      </c>
      <c r="R66" s="6">
        <v>-196.9</v>
      </c>
    </row>
    <row r="67" spans="1:3" ht="15.75" customHeight="1">
      <c r="A67" s="14" t="s">
        <v>12</v>
      </c>
      <c r="B67" s="34" t="s">
        <v>16</v>
      </c>
      <c r="C67" s="78">
        <f>C68</f>
        <v>137</v>
      </c>
    </row>
    <row r="68" spans="1:3" ht="16.5" customHeight="1">
      <c r="A68" s="1" t="s">
        <v>37</v>
      </c>
      <c r="B68" s="35" t="s">
        <v>13</v>
      </c>
      <c r="C68" s="82">
        <v>137</v>
      </c>
    </row>
    <row r="69" spans="1:3" ht="0.75" customHeight="1" hidden="1">
      <c r="A69" s="11" t="s">
        <v>113</v>
      </c>
      <c r="B69" s="35" t="s">
        <v>114</v>
      </c>
      <c r="C69" s="82"/>
    </row>
    <row r="70" spans="1:3" ht="31.5" customHeight="1" hidden="1">
      <c r="A70" s="11" t="s">
        <v>115</v>
      </c>
      <c r="B70" s="35" t="s">
        <v>116</v>
      </c>
      <c r="C70" s="82"/>
    </row>
    <row r="71" spans="1:3" ht="31.5" customHeight="1" hidden="1">
      <c r="A71" s="11" t="s">
        <v>117</v>
      </c>
      <c r="B71" s="35" t="s">
        <v>118</v>
      </c>
      <c r="C71" s="82"/>
    </row>
    <row r="72" spans="1:3" ht="31.5" customHeight="1" hidden="1">
      <c r="A72" s="11" t="s">
        <v>119</v>
      </c>
      <c r="B72" s="35" t="s">
        <v>120</v>
      </c>
      <c r="C72" s="82"/>
    </row>
    <row r="73" spans="1:3" ht="28.5" hidden="1">
      <c r="A73" s="14" t="s">
        <v>103</v>
      </c>
      <c r="B73" s="34" t="s">
        <v>104</v>
      </c>
      <c r="C73" s="78">
        <f>C74</f>
        <v>0</v>
      </c>
    </row>
    <row r="74" spans="1:3" ht="30" hidden="1">
      <c r="A74" s="11" t="s">
        <v>121</v>
      </c>
      <c r="B74" s="35" t="s">
        <v>122</v>
      </c>
      <c r="C74" s="82">
        <v>0</v>
      </c>
    </row>
    <row r="75" spans="1:3" ht="27.75" customHeight="1">
      <c r="A75" s="14" t="s">
        <v>55</v>
      </c>
      <c r="B75" s="34" t="s">
        <v>56</v>
      </c>
      <c r="C75" s="78">
        <f>C76</f>
        <v>1450</v>
      </c>
    </row>
    <row r="76" spans="1:18" ht="75">
      <c r="A76" s="11" t="s">
        <v>149</v>
      </c>
      <c r="B76" s="35" t="s">
        <v>223</v>
      </c>
      <c r="C76" s="82">
        <v>1450</v>
      </c>
      <c r="R76" s="6">
        <v>1000</v>
      </c>
    </row>
    <row r="77" spans="1:225" s="30" customFormat="1" ht="14.25">
      <c r="A77" s="22" t="s">
        <v>24</v>
      </c>
      <c r="B77" s="34" t="s">
        <v>25</v>
      </c>
      <c r="C77" s="78">
        <v>54.1</v>
      </c>
      <c r="D77" s="52"/>
      <c r="E77" s="52"/>
      <c r="F77" s="52"/>
      <c r="G77" s="52"/>
      <c r="H77" s="52"/>
      <c r="I77" s="52"/>
      <c r="J77" s="28"/>
      <c r="K77" s="28"/>
      <c r="L77" s="28"/>
      <c r="M77" s="67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</row>
    <row r="78" spans="1:13" s="31" customFormat="1" ht="0.75" customHeight="1">
      <c r="A78" s="23" t="s">
        <v>124</v>
      </c>
      <c r="B78" s="33" t="s">
        <v>125</v>
      </c>
      <c r="C78" s="81">
        <f>C79</f>
        <v>0</v>
      </c>
      <c r="D78" s="54"/>
      <c r="E78" s="54"/>
      <c r="F78" s="54"/>
      <c r="G78" s="54"/>
      <c r="H78" s="54"/>
      <c r="I78" s="54"/>
      <c r="M78" s="68"/>
    </row>
    <row r="79" spans="1:13" s="28" customFormat="1" ht="33" customHeight="1" hidden="1">
      <c r="A79" s="1" t="s">
        <v>123</v>
      </c>
      <c r="B79" s="35" t="s">
        <v>139</v>
      </c>
      <c r="C79" s="82"/>
      <c r="D79" s="52"/>
      <c r="E79" s="52"/>
      <c r="F79" s="52"/>
      <c r="G79" s="52"/>
      <c r="H79" s="52"/>
      <c r="I79" s="52"/>
      <c r="M79" s="67"/>
    </row>
    <row r="80" spans="1:13" s="28" customFormat="1" ht="75" customHeight="1" hidden="1">
      <c r="A80" s="1" t="s">
        <v>144</v>
      </c>
      <c r="B80" s="35" t="s">
        <v>145</v>
      </c>
      <c r="C80" s="82"/>
      <c r="D80" s="52"/>
      <c r="E80" s="52"/>
      <c r="F80" s="52"/>
      <c r="G80" s="52"/>
      <c r="H80" s="52"/>
      <c r="I80" s="52"/>
      <c r="M80" s="67"/>
    </row>
    <row r="81" spans="1:13" s="28" customFormat="1" ht="30" hidden="1">
      <c r="A81" s="1" t="s">
        <v>146</v>
      </c>
      <c r="B81" s="35" t="s">
        <v>151</v>
      </c>
      <c r="C81" s="82"/>
      <c r="D81" s="52"/>
      <c r="E81" s="52"/>
      <c r="F81" s="52"/>
      <c r="G81" s="52"/>
      <c r="H81" s="52"/>
      <c r="I81" s="52"/>
      <c r="M81" s="67"/>
    </row>
    <row r="82" spans="1:13" s="28" customFormat="1" ht="75" hidden="1">
      <c r="A82" s="1" t="s">
        <v>147</v>
      </c>
      <c r="B82" s="35" t="s">
        <v>150</v>
      </c>
      <c r="C82" s="82"/>
      <c r="D82" s="52"/>
      <c r="E82" s="52"/>
      <c r="F82" s="52"/>
      <c r="G82" s="52"/>
      <c r="H82" s="52"/>
      <c r="I82" s="52"/>
      <c r="M82" s="67"/>
    </row>
    <row r="83" spans="1:3" ht="30" hidden="1">
      <c r="A83" s="13" t="s">
        <v>35</v>
      </c>
      <c r="B83" s="33" t="s">
        <v>64</v>
      </c>
      <c r="C83" s="78"/>
    </row>
    <row r="84" spans="1:3" ht="45" hidden="1">
      <c r="A84" s="1" t="s">
        <v>40</v>
      </c>
      <c r="B84" s="35" t="s">
        <v>65</v>
      </c>
      <c r="C84" s="82"/>
    </row>
    <row r="85" spans="1:3" ht="1.5" customHeight="1" hidden="1">
      <c r="A85" s="1"/>
      <c r="B85" s="35"/>
      <c r="C85" s="78"/>
    </row>
    <row r="86" spans="1:3" ht="15" hidden="1">
      <c r="A86" s="1"/>
      <c r="B86" s="35"/>
      <c r="C86" s="78"/>
    </row>
    <row r="87" spans="1:5" ht="14.25">
      <c r="A87" s="14" t="s">
        <v>41</v>
      </c>
      <c r="B87" s="34" t="s">
        <v>43</v>
      </c>
      <c r="C87" s="78">
        <f>C88+C155+C156</f>
        <v>836236.3786099999</v>
      </c>
      <c r="D87" s="49">
        <f>D88+D155</f>
        <v>425341.4999999999</v>
      </c>
      <c r="E87" s="49">
        <f>E88+E155</f>
        <v>430823.8999999999</v>
      </c>
    </row>
    <row r="88" spans="1:5" ht="30.75" customHeight="1">
      <c r="A88" s="14" t="s">
        <v>42</v>
      </c>
      <c r="B88" s="34" t="s">
        <v>224</v>
      </c>
      <c r="C88" s="78">
        <f>C89+C122+C93+C149</f>
        <v>826671.30861</v>
      </c>
      <c r="D88" s="49">
        <f>D89+D122+D93+D149</f>
        <v>425341.4999999999</v>
      </c>
      <c r="E88" s="49">
        <f>E89+E122+E93+E149</f>
        <v>430823.8999999999</v>
      </c>
    </row>
    <row r="89" spans="1:5" ht="28.5">
      <c r="A89" s="14" t="s">
        <v>153</v>
      </c>
      <c r="B89" s="34" t="s">
        <v>140</v>
      </c>
      <c r="C89" s="78">
        <f>C90+C91+C92</f>
        <v>216839</v>
      </c>
      <c r="D89" s="49">
        <f>D90+D91</f>
        <v>135383</v>
      </c>
      <c r="E89" s="49">
        <f>E90+E91</f>
        <v>135383</v>
      </c>
    </row>
    <row r="90" spans="1:5" ht="47.25" customHeight="1">
      <c r="A90" s="1" t="s">
        <v>154</v>
      </c>
      <c r="B90" s="35" t="s">
        <v>181</v>
      </c>
      <c r="C90" s="82">
        <v>169229</v>
      </c>
      <c r="D90" s="44">
        <v>135383</v>
      </c>
      <c r="E90" s="45">
        <v>135383</v>
      </c>
    </row>
    <row r="91" spans="1:22" ht="29.25" customHeight="1">
      <c r="A91" s="1" t="s">
        <v>230</v>
      </c>
      <c r="B91" s="35" t="s">
        <v>229</v>
      </c>
      <c r="C91" s="84">
        <v>44500</v>
      </c>
      <c r="D91" s="71"/>
      <c r="E91" s="72"/>
      <c r="F91" s="72"/>
      <c r="G91" s="72"/>
      <c r="H91" s="72">
        <v>10000</v>
      </c>
      <c r="I91" s="72"/>
      <c r="J91" s="73"/>
      <c r="K91" s="73"/>
      <c r="L91" s="73"/>
      <c r="M91" s="74">
        <v>10000</v>
      </c>
      <c r="N91" s="73"/>
      <c r="O91" s="73"/>
      <c r="P91" s="73"/>
      <c r="Q91" s="73"/>
      <c r="R91" s="73"/>
      <c r="S91" s="73"/>
      <c r="T91" s="73"/>
      <c r="U91" s="73"/>
      <c r="V91" s="73">
        <v>34500</v>
      </c>
    </row>
    <row r="92" spans="1:18" ht="15">
      <c r="A92" s="1" t="s">
        <v>252</v>
      </c>
      <c r="B92" s="35" t="s">
        <v>251</v>
      </c>
      <c r="C92" s="82">
        <v>3110</v>
      </c>
      <c r="O92" s="6">
        <v>2110</v>
      </c>
      <c r="R92" s="6">
        <v>1000</v>
      </c>
    </row>
    <row r="93" spans="1:5" ht="30" customHeight="1">
      <c r="A93" s="14" t="s">
        <v>155</v>
      </c>
      <c r="B93" s="34" t="s">
        <v>225</v>
      </c>
      <c r="C93" s="78">
        <f>C103+C97+C101+C110+C94+C113+C114+C115+C107+C106+C105+C14+C104+C116+C117+C118+C98+C99+C100+C102</f>
        <v>311665.12121</v>
      </c>
      <c r="D93" s="49">
        <f>D103+D97+D101+D110+D94+D113+D114+D115+D107+D106+D105+D14+D104+D116+D117+D118+D98+D99+D100</f>
        <v>12926.6</v>
      </c>
      <c r="E93" s="49">
        <f>E103+E97+E101+E110+E94+E113+E114+E115+E107+E106+E105+E14+E104+E116+E117+E118+E98+E99+E100</f>
        <v>10998.199999999999</v>
      </c>
    </row>
    <row r="94" spans="1:5" ht="75">
      <c r="A94" s="27" t="s">
        <v>185</v>
      </c>
      <c r="B94" s="35" t="s">
        <v>186</v>
      </c>
      <c r="C94" s="82">
        <v>17324.3</v>
      </c>
      <c r="D94" s="44">
        <v>177.2</v>
      </c>
      <c r="E94" s="45">
        <v>177.2</v>
      </c>
    </row>
    <row r="95" spans="1:3" ht="22.5" customHeight="1" hidden="1">
      <c r="A95" s="1"/>
      <c r="B95" s="33" t="s">
        <v>132</v>
      </c>
      <c r="C95" s="83"/>
    </row>
    <row r="96" spans="1:3" ht="0.75" customHeight="1" hidden="1">
      <c r="A96" s="1"/>
      <c r="B96" s="33" t="s">
        <v>133</v>
      </c>
      <c r="C96" s="83"/>
    </row>
    <row r="97" spans="1:19" ht="15">
      <c r="A97" s="1" t="s">
        <v>156</v>
      </c>
      <c r="B97" s="35" t="s">
        <v>91</v>
      </c>
      <c r="C97" s="82">
        <v>96468.78027</v>
      </c>
      <c r="H97" s="45">
        <v>1469</v>
      </c>
      <c r="I97" s="45">
        <v>59315.06027</v>
      </c>
      <c r="M97" s="43">
        <f>H97+I97</f>
        <v>60784.06027</v>
      </c>
      <c r="R97" s="6">
        <v>970</v>
      </c>
      <c r="S97" s="6">
        <v>5620.22</v>
      </c>
    </row>
    <row r="98" spans="1:3" ht="0.75" customHeight="1" hidden="1">
      <c r="A98" s="24" t="s">
        <v>178</v>
      </c>
      <c r="B98" s="38" t="s">
        <v>179</v>
      </c>
      <c r="C98" s="82"/>
    </row>
    <row r="99" spans="1:5" ht="90.75" customHeight="1">
      <c r="A99" s="24" t="s">
        <v>177</v>
      </c>
      <c r="B99" s="35" t="s">
        <v>189</v>
      </c>
      <c r="C99" s="82">
        <v>1757.2</v>
      </c>
      <c r="D99" s="44">
        <v>1386</v>
      </c>
      <c r="E99" s="45">
        <v>0</v>
      </c>
    </row>
    <row r="100" spans="1:6" ht="105">
      <c r="A100" s="11" t="s">
        <v>191</v>
      </c>
      <c r="B100" s="35" t="s">
        <v>190</v>
      </c>
      <c r="C100" s="82">
        <v>79890.8</v>
      </c>
      <c r="F100" s="45">
        <v>1825.4</v>
      </c>
    </row>
    <row r="101" spans="1:13" ht="60" customHeight="1">
      <c r="A101" s="1" t="s">
        <v>157</v>
      </c>
      <c r="B101" s="35" t="s">
        <v>187</v>
      </c>
      <c r="C101" s="82">
        <v>3558.58586</v>
      </c>
      <c r="D101" s="44">
        <v>3672</v>
      </c>
      <c r="E101" s="45">
        <v>3672</v>
      </c>
      <c r="H101" s="45">
        <v>-0.01414</v>
      </c>
      <c r="M101" s="43">
        <v>-0.01414</v>
      </c>
    </row>
    <row r="102" spans="1:3" ht="45">
      <c r="A102" s="1" t="s">
        <v>205</v>
      </c>
      <c r="B102" s="39" t="s">
        <v>206</v>
      </c>
      <c r="C102" s="82">
        <v>12296.8</v>
      </c>
    </row>
    <row r="103" spans="1:4" ht="60">
      <c r="A103" s="1" t="s">
        <v>194</v>
      </c>
      <c r="B103" s="39" t="s">
        <v>195</v>
      </c>
      <c r="C103" s="82">
        <v>1010.1</v>
      </c>
      <c r="D103" s="44">
        <v>606.1</v>
      </c>
    </row>
    <row r="104" spans="1:22" ht="75" customHeight="1">
      <c r="A104" s="1" t="s">
        <v>193</v>
      </c>
      <c r="B104" s="35" t="s">
        <v>192</v>
      </c>
      <c r="C104" s="82">
        <v>16173.8439</v>
      </c>
      <c r="H104" s="45">
        <v>2039.92</v>
      </c>
      <c r="M104" s="43">
        <f>H104+I104</f>
        <v>2039.92</v>
      </c>
      <c r="V104" s="76">
        <v>-323.6761</v>
      </c>
    </row>
    <row r="105" spans="1:13" ht="45">
      <c r="A105" s="26" t="s">
        <v>165</v>
      </c>
      <c r="B105" s="40" t="s">
        <v>188</v>
      </c>
      <c r="C105" s="82">
        <v>4040.40404</v>
      </c>
      <c r="D105" s="44">
        <v>4040.4</v>
      </c>
      <c r="E105" s="45">
        <v>4040.4</v>
      </c>
      <c r="H105" s="45">
        <v>0.00404</v>
      </c>
      <c r="M105" s="43">
        <f aca="true" t="shared" si="0" ref="M105:M155">H105+I105</f>
        <v>0.00404</v>
      </c>
    </row>
    <row r="106" spans="1:18" ht="46.5" customHeight="1">
      <c r="A106" s="26" t="s">
        <v>167</v>
      </c>
      <c r="B106" s="40" t="s">
        <v>166</v>
      </c>
      <c r="C106" s="82">
        <v>3220.98624</v>
      </c>
      <c r="D106" s="44">
        <v>3044.9</v>
      </c>
      <c r="E106" s="45">
        <v>3108.6</v>
      </c>
      <c r="H106" s="45">
        <v>378.88624</v>
      </c>
      <c r="M106" s="43">
        <f t="shared" si="0"/>
        <v>378.88624</v>
      </c>
      <c r="R106" s="6">
        <v>108</v>
      </c>
    </row>
    <row r="107" spans="1:22" ht="57.75" customHeight="1">
      <c r="A107" s="11" t="s">
        <v>180</v>
      </c>
      <c r="B107" s="41" t="s">
        <v>234</v>
      </c>
      <c r="C107" s="82">
        <v>34956.01807</v>
      </c>
      <c r="H107" s="45">
        <v>-0.09</v>
      </c>
      <c r="I107" s="58">
        <f>I108+I109</f>
        <v>798</v>
      </c>
      <c r="J107" s="59">
        <f>J109</f>
        <v>-41971.39</v>
      </c>
      <c r="M107" s="43">
        <f>H107+I107+J107</f>
        <v>-41173.479999999996</v>
      </c>
      <c r="O107" s="6">
        <v>829.55</v>
      </c>
      <c r="P107" s="64">
        <v>-4207.38193</v>
      </c>
      <c r="V107" s="6">
        <v>-0.87</v>
      </c>
    </row>
    <row r="108" spans="1:13" ht="0" customHeight="1" hidden="1">
      <c r="A108" s="11"/>
      <c r="B108" s="41" t="s">
        <v>235</v>
      </c>
      <c r="C108" s="82">
        <v>798</v>
      </c>
      <c r="I108" s="45">
        <v>798</v>
      </c>
      <c r="J108" s="43"/>
      <c r="M108" s="43">
        <f t="shared" si="0"/>
        <v>798</v>
      </c>
    </row>
    <row r="109" spans="1:13" ht="74.25" customHeight="1" hidden="1">
      <c r="A109" s="11"/>
      <c r="B109" s="41" t="s">
        <v>236</v>
      </c>
      <c r="C109" s="82"/>
      <c r="J109" s="43">
        <v>-41971.39</v>
      </c>
      <c r="M109" s="43">
        <f t="shared" si="0"/>
        <v>0</v>
      </c>
    </row>
    <row r="110" spans="1:15" ht="71.25" customHeight="1">
      <c r="A110" s="11" t="s">
        <v>231</v>
      </c>
      <c r="B110" s="42" t="s">
        <v>233</v>
      </c>
      <c r="C110" s="82">
        <v>40742.10283</v>
      </c>
      <c r="J110" s="6">
        <v>41971.39</v>
      </c>
      <c r="M110" s="43">
        <f>H110+I110+J110</f>
        <v>41971.39</v>
      </c>
      <c r="O110" s="6">
        <v>-1229.28717</v>
      </c>
    </row>
    <row r="111" spans="1:13" ht="21" customHeight="1" hidden="1">
      <c r="A111" s="1"/>
      <c r="B111" s="42" t="s">
        <v>92</v>
      </c>
      <c r="C111" s="82">
        <v>0</v>
      </c>
      <c r="M111" s="43">
        <f t="shared" si="0"/>
        <v>0</v>
      </c>
    </row>
    <row r="112" spans="1:13" ht="24" customHeight="1" hidden="1">
      <c r="A112" s="1"/>
      <c r="B112" s="42" t="s">
        <v>93</v>
      </c>
      <c r="C112" s="82">
        <v>0</v>
      </c>
      <c r="M112" s="43">
        <f t="shared" si="0"/>
        <v>0</v>
      </c>
    </row>
    <row r="113" spans="1:13" ht="18" customHeight="1" hidden="1">
      <c r="A113" s="1" t="s">
        <v>94</v>
      </c>
      <c r="B113" s="42" t="s">
        <v>95</v>
      </c>
      <c r="C113" s="82">
        <v>0</v>
      </c>
      <c r="M113" s="43">
        <f t="shared" si="0"/>
        <v>0</v>
      </c>
    </row>
    <row r="114" spans="1:13" ht="21.75" customHeight="1" hidden="1">
      <c r="A114" s="1" t="s">
        <v>96</v>
      </c>
      <c r="B114" s="42" t="s">
        <v>97</v>
      </c>
      <c r="C114" s="82">
        <v>0</v>
      </c>
      <c r="M114" s="43">
        <f t="shared" si="0"/>
        <v>0</v>
      </c>
    </row>
    <row r="115" spans="1:13" ht="24" customHeight="1" hidden="1">
      <c r="A115" s="1" t="s">
        <v>98</v>
      </c>
      <c r="B115" s="42" t="s">
        <v>99</v>
      </c>
      <c r="C115" s="82">
        <v>0</v>
      </c>
      <c r="M115" s="43">
        <f t="shared" si="0"/>
        <v>0</v>
      </c>
    </row>
    <row r="116" spans="1:13" ht="33" customHeight="1" hidden="1">
      <c r="A116" s="25" t="s">
        <v>176</v>
      </c>
      <c r="B116" s="35" t="s">
        <v>173</v>
      </c>
      <c r="C116" s="82"/>
      <c r="M116" s="43">
        <f t="shared" si="0"/>
        <v>0</v>
      </c>
    </row>
    <row r="117" spans="1:18" ht="45" customHeight="1">
      <c r="A117" s="11" t="s">
        <v>176</v>
      </c>
      <c r="B117" s="35" t="s">
        <v>174</v>
      </c>
      <c r="C117" s="82">
        <v>225.2</v>
      </c>
      <c r="H117" s="45">
        <v>0.6</v>
      </c>
      <c r="M117" s="43">
        <f t="shared" si="0"/>
        <v>0.6</v>
      </c>
      <c r="R117" s="6">
        <v>174.6</v>
      </c>
    </row>
    <row r="118" spans="1:13" ht="0.75" customHeight="1" hidden="1">
      <c r="A118" s="25" t="s">
        <v>176</v>
      </c>
      <c r="B118" s="35" t="s">
        <v>175</v>
      </c>
      <c r="C118" s="82"/>
      <c r="M118" s="43">
        <f t="shared" si="0"/>
        <v>0</v>
      </c>
    </row>
    <row r="119" spans="1:13" ht="33" customHeight="1" hidden="1">
      <c r="A119" s="25"/>
      <c r="B119" s="35"/>
      <c r="C119" s="82"/>
      <c r="M119" s="43">
        <f t="shared" si="0"/>
        <v>0</v>
      </c>
    </row>
    <row r="120" spans="1:13" ht="18.75" customHeight="1" hidden="1">
      <c r="A120" s="1"/>
      <c r="B120" s="42"/>
      <c r="C120" s="82"/>
      <c r="M120" s="43">
        <f t="shared" si="0"/>
        <v>0</v>
      </c>
    </row>
    <row r="121" spans="1:13" ht="25.5" customHeight="1" hidden="1">
      <c r="A121" s="1"/>
      <c r="B121" s="42"/>
      <c r="C121" s="82"/>
      <c r="M121" s="43">
        <f t="shared" si="0"/>
        <v>0</v>
      </c>
    </row>
    <row r="122" spans="1:13" ht="28.5">
      <c r="A122" s="14" t="s">
        <v>158</v>
      </c>
      <c r="B122" s="34" t="s">
        <v>141</v>
      </c>
      <c r="C122" s="78">
        <f>C124+C126+C142+C145+C146+C147</f>
        <v>276117.56999999995</v>
      </c>
      <c r="D122" s="49">
        <f>D124+D126+D142+D145+D146+D148</f>
        <v>276079.29999999993</v>
      </c>
      <c r="E122" s="49">
        <f>E124+E126+E142+E145+E146+E148</f>
        <v>283490.0999999999</v>
      </c>
      <c r="M122" s="43">
        <f t="shared" si="0"/>
        <v>0</v>
      </c>
    </row>
    <row r="123" spans="1:13" ht="45" hidden="1">
      <c r="A123" s="1" t="s">
        <v>77</v>
      </c>
      <c r="B123" s="35" t="s">
        <v>78</v>
      </c>
      <c r="C123" s="82">
        <v>0</v>
      </c>
      <c r="D123" s="51">
        <v>0</v>
      </c>
      <c r="E123" s="51">
        <v>0</v>
      </c>
      <c r="M123" s="43">
        <f t="shared" si="0"/>
        <v>0</v>
      </c>
    </row>
    <row r="124" spans="1:13" ht="60" hidden="1">
      <c r="A124" s="1" t="s">
        <v>159</v>
      </c>
      <c r="B124" s="35" t="s">
        <v>66</v>
      </c>
      <c r="C124" s="82"/>
      <c r="D124" s="51"/>
      <c r="E124" s="51"/>
      <c r="M124" s="43">
        <f t="shared" si="0"/>
        <v>0</v>
      </c>
    </row>
    <row r="125" spans="1:13" ht="45" hidden="1">
      <c r="A125" s="1" t="s">
        <v>75</v>
      </c>
      <c r="B125" s="35" t="s">
        <v>76</v>
      </c>
      <c r="C125" s="82">
        <v>0</v>
      </c>
      <c r="D125" s="51">
        <v>0</v>
      </c>
      <c r="E125" s="51">
        <v>0</v>
      </c>
      <c r="M125" s="43">
        <f t="shared" si="0"/>
        <v>0</v>
      </c>
    </row>
    <row r="126" spans="1:13" ht="42.75">
      <c r="A126" s="14" t="s">
        <v>160</v>
      </c>
      <c r="B126" s="34" t="s">
        <v>197</v>
      </c>
      <c r="C126" s="81">
        <f>C127+C128+C132+C133+C134+C136+C138+C140+C141+C129+C135+C137+C148</f>
        <v>258344.77</v>
      </c>
      <c r="D126" s="50">
        <f>D127+D128+D132+D133+D134+D136+D138+D140+D141+D129+D135+D137</f>
        <v>256116.59999999998</v>
      </c>
      <c r="E126" s="50">
        <f>E127+E128+E132+E133+E134+E136+E138+E140+E141+E129+E135+E137</f>
        <v>263464.3</v>
      </c>
      <c r="M126" s="43">
        <f t="shared" si="0"/>
        <v>0</v>
      </c>
    </row>
    <row r="127" spans="1:22" ht="135">
      <c r="A127" s="1" t="s">
        <v>160</v>
      </c>
      <c r="B127" s="35" t="s">
        <v>196</v>
      </c>
      <c r="C127" s="82">
        <v>257.27</v>
      </c>
      <c r="D127" s="44">
        <v>250</v>
      </c>
      <c r="E127" s="45">
        <v>250</v>
      </c>
      <c r="M127" s="43">
        <f t="shared" si="0"/>
        <v>0</v>
      </c>
      <c r="V127" s="6">
        <v>7.27</v>
      </c>
    </row>
    <row r="128" spans="1:13" ht="105">
      <c r="A128" s="1" t="s">
        <v>160</v>
      </c>
      <c r="B128" s="37" t="s">
        <v>129</v>
      </c>
      <c r="C128" s="82">
        <v>20</v>
      </c>
      <c r="D128" s="44">
        <v>20</v>
      </c>
      <c r="E128" s="45">
        <v>20</v>
      </c>
      <c r="M128" s="43">
        <f t="shared" si="0"/>
        <v>0</v>
      </c>
    </row>
    <row r="129" spans="1:13" ht="39.75" customHeight="1" hidden="1">
      <c r="A129" s="1" t="s">
        <v>142</v>
      </c>
      <c r="B129" s="37" t="s">
        <v>136</v>
      </c>
      <c r="C129" s="82"/>
      <c r="M129" s="43">
        <f t="shared" si="0"/>
        <v>0</v>
      </c>
    </row>
    <row r="130" spans="1:13" ht="44.25" customHeight="1" hidden="1">
      <c r="A130" s="1" t="s">
        <v>45</v>
      </c>
      <c r="B130" s="35" t="s">
        <v>68</v>
      </c>
      <c r="C130" s="85"/>
      <c r="M130" s="43">
        <f t="shared" si="0"/>
        <v>0</v>
      </c>
    </row>
    <row r="131" spans="1:13" ht="58.5" customHeight="1" hidden="1">
      <c r="A131" s="1" t="s">
        <v>45</v>
      </c>
      <c r="B131" s="37"/>
      <c r="C131" s="82"/>
      <c r="M131" s="43">
        <f t="shared" si="0"/>
        <v>0</v>
      </c>
    </row>
    <row r="132" spans="1:19" ht="128.25" customHeight="1">
      <c r="A132" s="1" t="s">
        <v>160</v>
      </c>
      <c r="B132" s="37" t="s">
        <v>137</v>
      </c>
      <c r="C132" s="82">
        <v>58653</v>
      </c>
      <c r="D132" s="44">
        <v>56299.3</v>
      </c>
      <c r="E132" s="45">
        <v>58170</v>
      </c>
      <c r="H132" s="45">
        <v>1773</v>
      </c>
      <c r="M132" s="43">
        <f t="shared" si="0"/>
        <v>1773</v>
      </c>
      <c r="R132" s="6">
        <v>3214.3</v>
      </c>
      <c r="S132" s="6">
        <v>17.7</v>
      </c>
    </row>
    <row r="133" spans="1:22" ht="147.75" customHeight="1">
      <c r="A133" s="1" t="s">
        <v>160</v>
      </c>
      <c r="B133" s="37" t="s">
        <v>138</v>
      </c>
      <c r="C133" s="82">
        <v>184721.9</v>
      </c>
      <c r="D133" s="44">
        <v>185377</v>
      </c>
      <c r="E133" s="45">
        <v>190784.6</v>
      </c>
      <c r="H133" s="45">
        <v>5494</v>
      </c>
      <c r="M133" s="43">
        <f t="shared" si="0"/>
        <v>5494</v>
      </c>
      <c r="R133" s="6">
        <v>3760.5</v>
      </c>
      <c r="S133" s="6">
        <v>1939.3</v>
      </c>
      <c r="V133" s="6">
        <v>2766.1</v>
      </c>
    </row>
    <row r="134" spans="1:13" ht="45">
      <c r="A134" s="1" t="s">
        <v>160</v>
      </c>
      <c r="B134" s="35" t="s">
        <v>135</v>
      </c>
      <c r="C134" s="82">
        <v>263.5</v>
      </c>
      <c r="D134" s="44">
        <v>263.5</v>
      </c>
      <c r="E134" s="45">
        <v>263.5</v>
      </c>
      <c r="M134" s="43">
        <f t="shared" si="0"/>
        <v>0</v>
      </c>
    </row>
    <row r="135" spans="1:13" ht="104.25" customHeight="1">
      <c r="A135" s="1" t="s">
        <v>160</v>
      </c>
      <c r="B135" s="35" t="s">
        <v>168</v>
      </c>
      <c r="C135" s="82">
        <v>0.5</v>
      </c>
      <c r="D135" s="44">
        <v>0.5</v>
      </c>
      <c r="E135" s="45">
        <v>0.5</v>
      </c>
      <c r="M135" s="43">
        <f t="shared" si="0"/>
        <v>0</v>
      </c>
    </row>
    <row r="136" spans="1:13" ht="60">
      <c r="A136" s="1" t="s">
        <v>160</v>
      </c>
      <c r="B136" s="35" t="s">
        <v>169</v>
      </c>
      <c r="C136" s="82">
        <v>578</v>
      </c>
      <c r="D136" s="44">
        <v>600.8</v>
      </c>
      <c r="E136" s="45">
        <v>624.5</v>
      </c>
      <c r="M136" s="43">
        <f t="shared" si="0"/>
        <v>0</v>
      </c>
    </row>
    <row r="137" spans="1:13" ht="75.75" customHeight="1">
      <c r="A137" s="1" t="s">
        <v>160</v>
      </c>
      <c r="B137" s="35" t="s">
        <v>198</v>
      </c>
      <c r="C137" s="82">
        <v>4819</v>
      </c>
      <c r="D137" s="44">
        <v>4819</v>
      </c>
      <c r="E137" s="45">
        <v>4819</v>
      </c>
      <c r="M137" s="43">
        <f t="shared" si="0"/>
        <v>0</v>
      </c>
    </row>
    <row r="138" spans="1:18" ht="75" customHeight="1">
      <c r="A138" s="1" t="s">
        <v>160</v>
      </c>
      <c r="B138" s="37" t="s">
        <v>130</v>
      </c>
      <c r="C138" s="82">
        <v>7705.1</v>
      </c>
      <c r="D138" s="44">
        <v>7328.6</v>
      </c>
      <c r="E138" s="45">
        <v>7328.6</v>
      </c>
      <c r="M138" s="43">
        <f t="shared" si="0"/>
        <v>0</v>
      </c>
      <c r="R138" s="6">
        <v>376.5</v>
      </c>
    </row>
    <row r="139" spans="1:13" ht="69.75" customHeight="1" hidden="1">
      <c r="A139" s="1" t="s">
        <v>142</v>
      </c>
      <c r="B139" s="35" t="s">
        <v>199</v>
      </c>
      <c r="C139" s="82"/>
      <c r="M139" s="43">
        <f t="shared" si="0"/>
        <v>0</v>
      </c>
    </row>
    <row r="140" spans="1:13" ht="60">
      <c r="A140" s="1" t="s">
        <v>160</v>
      </c>
      <c r="B140" s="35" t="s">
        <v>134</v>
      </c>
      <c r="C140" s="82">
        <v>547.7</v>
      </c>
      <c r="D140" s="44">
        <v>569.3</v>
      </c>
      <c r="E140" s="45">
        <v>591.8</v>
      </c>
      <c r="M140" s="43">
        <f t="shared" si="0"/>
        <v>0</v>
      </c>
    </row>
    <row r="141" spans="1:13" ht="60">
      <c r="A141" s="1" t="s">
        <v>160</v>
      </c>
      <c r="B141" s="35" t="s">
        <v>200</v>
      </c>
      <c r="C141" s="82">
        <v>566.3</v>
      </c>
      <c r="D141" s="44">
        <v>588.6</v>
      </c>
      <c r="E141" s="45">
        <v>611.8</v>
      </c>
      <c r="M141" s="43">
        <f t="shared" si="0"/>
        <v>0</v>
      </c>
    </row>
    <row r="142" spans="1:13" ht="59.25" customHeight="1">
      <c r="A142" s="1" t="s">
        <v>161</v>
      </c>
      <c r="B142" s="37" t="s">
        <v>201</v>
      </c>
      <c r="C142" s="82">
        <f>C143+C144</f>
        <v>16688.4</v>
      </c>
      <c r="D142" s="51">
        <f>D143+D144</f>
        <v>13589.8</v>
      </c>
      <c r="E142" s="51">
        <f>E143+E144</f>
        <v>13589.8</v>
      </c>
      <c r="M142" s="43">
        <f t="shared" si="0"/>
        <v>0</v>
      </c>
    </row>
    <row r="143" spans="1:20" ht="74.25" customHeight="1">
      <c r="A143" s="1"/>
      <c r="B143" s="37" t="s">
        <v>202</v>
      </c>
      <c r="C143" s="82">
        <v>8779.6</v>
      </c>
      <c r="D143" s="44">
        <v>6826.9</v>
      </c>
      <c r="E143" s="45">
        <v>6826.9</v>
      </c>
      <c r="M143" s="43">
        <f t="shared" si="0"/>
        <v>0</v>
      </c>
      <c r="R143" s="6">
        <v>220</v>
      </c>
      <c r="S143" s="6">
        <v>1330</v>
      </c>
      <c r="T143" s="6">
        <v>402.7</v>
      </c>
    </row>
    <row r="144" spans="1:19" ht="120.75" customHeight="1">
      <c r="A144" s="1"/>
      <c r="B144" s="37" t="s">
        <v>203</v>
      </c>
      <c r="C144" s="82">
        <v>7908.8</v>
      </c>
      <c r="D144" s="44">
        <v>6762.9</v>
      </c>
      <c r="E144" s="45">
        <v>6762.9</v>
      </c>
      <c r="M144" s="43">
        <f t="shared" si="0"/>
        <v>0</v>
      </c>
      <c r="R144" s="6">
        <v>953</v>
      </c>
      <c r="S144" s="6">
        <v>192.9</v>
      </c>
    </row>
    <row r="145" spans="1:13" ht="90">
      <c r="A145" s="1" t="s">
        <v>163</v>
      </c>
      <c r="B145" s="37" t="s">
        <v>143</v>
      </c>
      <c r="C145" s="82">
        <v>586.6</v>
      </c>
      <c r="D145" s="44">
        <v>586.6</v>
      </c>
      <c r="E145" s="45">
        <v>586.6</v>
      </c>
      <c r="M145" s="43">
        <f t="shared" si="0"/>
        <v>0</v>
      </c>
    </row>
    <row r="146" spans="1:22" ht="78" customHeight="1">
      <c r="A146" s="1" t="s">
        <v>162</v>
      </c>
      <c r="B146" s="37" t="s">
        <v>204</v>
      </c>
      <c r="C146" s="82">
        <v>0</v>
      </c>
      <c r="D146" s="44">
        <v>5643</v>
      </c>
      <c r="E146" s="45">
        <v>5706.1</v>
      </c>
      <c r="M146" s="43">
        <f t="shared" si="0"/>
        <v>0</v>
      </c>
      <c r="V146" s="6">
        <v>-5251.9</v>
      </c>
    </row>
    <row r="147" spans="1:13" ht="45">
      <c r="A147" s="1" t="s">
        <v>214</v>
      </c>
      <c r="B147" s="35" t="s">
        <v>213</v>
      </c>
      <c r="C147" s="82">
        <v>497.8</v>
      </c>
      <c r="M147" s="43">
        <f t="shared" si="0"/>
        <v>0</v>
      </c>
    </row>
    <row r="148" spans="1:18" ht="45.75" customHeight="1">
      <c r="A148" s="1" t="s">
        <v>160</v>
      </c>
      <c r="B148" s="37" t="s">
        <v>215</v>
      </c>
      <c r="C148" s="82">
        <v>212.5</v>
      </c>
      <c r="D148" s="44">
        <v>143.3</v>
      </c>
      <c r="E148" s="45">
        <v>143.3</v>
      </c>
      <c r="M148" s="43">
        <f t="shared" si="0"/>
        <v>0</v>
      </c>
      <c r="R148" s="6">
        <v>69.2</v>
      </c>
    </row>
    <row r="149" spans="1:13" ht="14.25">
      <c r="A149" s="14" t="s">
        <v>172</v>
      </c>
      <c r="B149" s="34" t="s">
        <v>74</v>
      </c>
      <c r="C149" s="78">
        <f>C151+C150+C152+C153</f>
        <v>22049.6174</v>
      </c>
      <c r="D149" s="49">
        <f>D151+D150+D152</f>
        <v>952.6</v>
      </c>
      <c r="E149" s="49">
        <f>E151+E150+E152</f>
        <v>952.6</v>
      </c>
      <c r="M149" s="43">
        <f t="shared" si="0"/>
        <v>0</v>
      </c>
    </row>
    <row r="150" spans="1:13" ht="45" customHeight="1" hidden="1">
      <c r="A150" s="11" t="s">
        <v>182</v>
      </c>
      <c r="B150" s="35" t="s">
        <v>183</v>
      </c>
      <c r="C150" s="82"/>
      <c r="M150" s="43">
        <f t="shared" si="0"/>
        <v>0</v>
      </c>
    </row>
    <row r="151" spans="1:13" ht="75">
      <c r="A151" s="32" t="s">
        <v>207</v>
      </c>
      <c r="B151" s="35" t="s">
        <v>208</v>
      </c>
      <c r="C151" s="82">
        <v>19842.5</v>
      </c>
      <c r="M151" s="43">
        <f t="shared" si="0"/>
        <v>0</v>
      </c>
    </row>
    <row r="152" spans="1:20" ht="30">
      <c r="A152" s="26" t="s">
        <v>171</v>
      </c>
      <c r="B152" s="40" t="s">
        <v>170</v>
      </c>
      <c r="C152" s="82">
        <v>1645.36</v>
      </c>
      <c r="D152" s="44">
        <v>952.6</v>
      </c>
      <c r="E152" s="45">
        <v>952.6</v>
      </c>
      <c r="M152" s="43">
        <f t="shared" si="0"/>
        <v>0</v>
      </c>
      <c r="R152" s="6">
        <v>171</v>
      </c>
      <c r="S152" s="6">
        <v>344</v>
      </c>
      <c r="T152" s="6">
        <v>177.76</v>
      </c>
    </row>
    <row r="153" spans="1:23" ht="74.25" customHeight="1">
      <c r="A153" s="55" t="s">
        <v>211</v>
      </c>
      <c r="B153" s="35" t="s">
        <v>212</v>
      </c>
      <c r="C153" s="85">
        <v>561.7574</v>
      </c>
      <c r="E153" s="45" t="s">
        <v>243</v>
      </c>
      <c r="F153" s="45">
        <v>6.85</v>
      </c>
      <c r="G153" s="45">
        <v>64</v>
      </c>
      <c r="H153" s="57">
        <v>487.197</v>
      </c>
      <c r="I153" s="45" t="s">
        <v>242</v>
      </c>
      <c r="M153" s="43">
        <f>H153</f>
        <v>487.197</v>
      </c>
      <c r="R153" s="6">
        <v>-0.4896</v>
      </c>
      <c r="S153" s="6">
        <v>4.2</v>
      </c>
      <c r="V153" s="77">
        <v>-128.81554</v>
      </c>
      <c r="W153" s="75"/>
    </row>
    <row r="154" spans="1:13" ht="27.75" customHeight="1">
      <c r="A154" s="14" t="s">
        <v>164</v>
      </c>
      <c r="B154" s="3" t="s">
        <v>100</v>
      </c>
      <c r="C154" s="78">
        <f>C155</f>
        <v>8844.07</v>
      </c>
      <c r="M154" s="43">
        <f t="shared" si="0"/>
        <v>0</v>
      </c>
    </row>
    <row r="155" spans="1:13" ht="27.75" customHeight="1">
      <c r="A155" s="1" t="s">
        <v>232</v>
      </c>
      <c r="B155" s="2" t="s">
        <v>100</v>
      </c>
      <c r="C155" s="82">
        <v>8844.07</v>
      </c>
      <c r="H155" s="45">
        <v>8844.07</v>
      </c>
      <c r="M155" s="43">
        <f t="shared" si="0"/>
        <v>8844.07</v>
      </c>
    </row>
    <row r="156" spans="1:3" ht="42.75" customHeight="1">
      <c r="A156" s="69" t="s">
        <v>244</v>
      </c>
      <c r="B156" s="60" t="s">
        <v>245</v>
      </c>
      <c r="C156" s="78">
        <f>C157</f>
        <v>721</v>
      </c>
    </row>
    <row r="157" spans="1:23" ht="33" customHeight="1">
      <c r="A157" s="1" t="s">
        <v>246</v>
      </c>
      <c r="B157" s="61" t="s">
        <v>247</v>
      </c>
      <c r="C157" s="82">
        <v>721</v>
      </c>
      <c r="H157" s="45">
        <v>721</v>
      </c>
      <c r="M157" s="43">
        <f>H157</f>
        <v>721</v>
      </c>
      <c r="N157" s="63" t="s">
        <v>248</v>
      </c>
      <c r="O157" s="65"/>
      <c r="P157" s="62"/>
      <c r="W157" s="45"/>
    </row>
    <row r="158" spans="8:13" ht="24" customHeight="1">
      <c r="H158" s="45">
        <f>H155+H133+H132+H117+J110+J107+I107+H107+H106+H105+H104+H101+H97+I97+H91+H31+H42+H45+H153+H27+I31+H48+H52+H157+I45</f>
        <v>110846.63341</v>
      </c>
      <c r="J158" s="6" t="s">
        <v>241</v>
      </c>
      <c r="K158" s="45">
        <f>H133+H132+H117+J110+J107+I107+H107+H106+H105+H104+H101+H97+I97+H91</f>
        <v>81268.36641</v>
      </c>
      <c r="M158" s="43">
        <f>M155+M153+M133+M132+M117+M110+M107+M106+M105+M104+M101+M97+M91+M52+M48+M45+M42+M31+M27+M157</f>
        <v>110846.63341000001</v>
      </c>
    </row>
    <row r="159" spans="6:13" ht="19.5" customHeight="1">
      <c r="F159" s="45">
        <f>F153+G153+F62+F100</f>
        <v>12696.25</v>
      </c>
      <c r="L159" s="70">
        <f>M155+M153+M133+M132+M117+J110+I107+M106+M105+M104+M97+M91+M52+M45+M42+M31+M27+M157</f>
        <v>156128.12755</v>
      </c>
      <c r="M159" s="43">
        <f>J107+H107+M101+M48</f>
        <v>-45281.494139999995</v>
      </c>
    </row>
    <row r="160" spans="3:23" ht="87.75" customHeight="1" hidden="1">
      <c r="C160" s="86">
        <f>C18</f>
        <v>999479.3786099999</v>
      </c>
      <c r="V160" s="77">
        <f>V153+V146+V133+V127+V104+V91+V107</f>
        <v>31568.108360000002</v>
      </c>
      <c r="W160" s="75">
        <f>C160-V160</f>
        <v>967911.27025</v>
      </c>
    </row>
    <row r="161" spans="1:3" ht="15" hidden="1">
      <c r="A161" s="15"/>
      <c r="B161" s="16"/>
      <c r="C161" s="87"/>
    </row>
    <row r="162" spans="1:3" ht="15" hidden="1">
      <c r="A162" s="15"/>
      <c r="B162" s="16"/>
      <c r="C162" s="87"/>
    </row>
    <row r="163" spans="1:3" ht="15" hidden="1">
      <c r="A163" s="15"/>
      <c r="B163" s="16"/>
      <c r="C163" s="87"/>
    </row>
    <row r="164" spans="1:3" ht="15">
      <c r="A164" s="15"/>
      <c r="B164" s="16"/>
      <c r="C164" s="87"/>
    </row>
    <row r="165" spans="1:3" ht="15">
      <c r="A165" s="15"/>
      <c r="B165" s="16"/>
      <c r="C165" s="87"/>
    </row>
    <row r="166" spans="1:3" ht="15.75">
      <c r="A166" s="17"/>
      <c r="B166" s="16"/>
      <c r="C166" s="87"/>
    </row>
    <row r="167" spans="1:3" ht="15.75">
      <c r="A167" s="18"/>
      <c r="B167" s="16"/>
      <c r="C167" s="87"/>
    </row>
    <row r="168" spans="1:3" ht="15.75">
      <c r="A168" s="18"/>
      <c r="B168" s="16"/>
      <c r="C168" s="87"/>
    </row>
    <row r="169" spans="1:2" ht="15.75">
      <c r="A169" s="18"/>
      <c r="B169" s="19"/>
    </row>
    <row r="170" spans="1:2" ht="15.75">
      <c r="A170" s="18"/>
      <c r="B170" s="19"/>
    </row>
    <row r="171" spans="1:2" ht="15.75">
      <c r="A171" s="18"/>
      <c r="B171" s="19"/>
    </row>
    <row r="172" spans="1:2" ht="15.75">
      <c r="A172" s="18"/>
      <c r="B172" s="19"/>
    </row>
    <row r="173" spans="1:2" ht="15.75">
      <c r="A173" s="18"/>
      <c r="B173" s="19"/>
    </row>
    <row r="174" spans="1:2" ht="15.75">
      <c r="A174" s="18"/>
      <c r="B174" s="19"/>
    </row>
    <row r="175" spans="1:2" ht="15.75">
      <c r="A175" s="18"/>
      <c r="B175" s="19"/>
    </row>
    <row r="176" spans="1:2" ht="15.75">
      <c r="A176" s="18"/>
      <c r="B176" s="19"/>
    </row>
    <row r="177" spans="1:2" ht="15.75">
      <c r="A177" s="18"/>
      <c r="B177" s="19"/>
    </row>
    <row r="178" spans="1:2" ht="15.75">
      <c r="A178" s="18"/>
      <c r="B178" s="19"/>
    </row>
    <row r="179" spans="1:2" ht="15.75">
      <c r="A179" s="18"/>
      <c r="B179" s="19"/>
    </row>
    <row r="180" spans="1:2" ht="15.75">
      <c r="A180" s="18"/>
      <c r="B180" s="19"/>
    </row>
    <row r="181" ht="12.75">
      <c r="B181" s="20"/>
    </row>
    <row r="182" ht="12.75">
      <c r="B182" s="20"/>
    </row>
    <row r="183" ht="12.75">
      <c r="B183" s="20"/>
    </row>
  </sheetData>
  <sheetProtection/>
  <mergeCells count="12">
    <mergeCell ref="B1:C1"/>
    <mergeCell ref="B2:C2"/>
    <mergeCell ref="B3:C3"/>
    <mergeCell ref="B4:C4"/>
    <mergeCell ref="A13:C13"/>
    <mergeCell ref="A14:C14"/>
    <mergeCell ref="A6:C6"/>
    <mergeCell ref="A7:C7"/>
    <mergeCell ref="A8:C8"/>
    <mergeCell ref="A9:C9"/>
    <mergeCell ref="A10:C10"/>
    <mergeCell ref="A12:C12"/>
  </mergeCells>
  <printOptions horizontalCentered="1"/>
  <pageMargins left="0.984251968503937" right="0.5905511811023623" top="0.5905511811023623" bottom="0.5905511811023623" header="0" footer="0"/>
  <pageSetup fitToHeight="0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Client4</dc:creator>
  <cp:keywords/>
  <dc:description/>
  <cp:lastModifiedBy>СНД</cp:lastModifiedBy>
  <cp:lastPrinted>2021-12-28T11:45:06Z</cp:lastPrinted>
  <dcterms:created xsi:type="dcterms:W3CDTF">2005-01-13T07:59:58Z</dcterms:created>
  <dcterms:modified xsi:type="dcterms:W3CDTF">2021-12-29T07:02:18Z</dcterms:modified>
  <cp:category/>
  <cp:version/>
  <cp:contentType/>
  <cp:contentStatus/>
</cp:coreProperties>
</file>