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000" windowWidth="11685" windowHeight="49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Лист1!$A$31:$Q$392</definedName>
    <definedName name="_xlnm.Print_Area" localSheetId="0">#N/A</definedName>
  </definedNames>
  <calcPr calcId="181029"/>
</workbook>
</file>

<file path=xl/calcChain.xml><?xml version="1.0" encoding="utf-8"?>
<calcChain xmlns="http://schemas.openxmlformats.org/spreadsheetml/2006/main">
  <c r="J239" i="1" l="1"/>
  <c r="J238" i="1"/>
  <c r="O267" i="1"/>
  <c r="J267" i="1"/>
  <c r="O96" i="1"/>
  <c r="J96" i="1"/>
  <c r="J78" i="1"/>
  <c r="J74" i="1"/>
  <c r="O275" i="1"/>
  <c r="O274" i="1"/>
  <c r="J275" i="1"/>
  <c r="O259" i="1"/>
  <c r="O258" i="1"/>
  <c r="J259" i="1"/>
  <c r="O277" i="1"/>
  <c r="O276" i="1"/>
  <c r="O283" i="1"/>
  <c r="O282" i="1"/>
  <c r="J283" i="1"/>
  <c r="J277" i="1"/>
  <c r="J276" i="1"/>
  <c r="O158" i="1"/>
  <c r="J158" i="1"/>
  <c r="O389" i="1"/>
  <c r="J389" i="1"/>
  <c r="O314" i="1"/>
  <c r="J314" i="1"/>
  <c r="J278" i="1"/>
  <c r="O278" i="1"/>
  <c r="O280" i="1"/>
  <c r="J280" i="1"/>
  <c r="O288" i="1"/>
  <c r="J288" i="1"/>
  <c r="O286" i="1"/>
  <c r="J286" i="1"/>
  <c r="J251" i="1"/>
  <c r="O251" i="1"/>
  <c r="O230" i="1"/>
  <c r="O229" i="1"/>
  <c r="J230" i="1"/>
  <c r="J229" i="1"/>
  <c r="J227" i="1"/>
  <c r="O227" i="1"/>
  <c r="O222" i="1"/>
  <c r="O221" i="1"/>
  <c r="J222" i="1"/>
  <c r="J221" i="1"/>
  <c r="J220" i="1"/>
  <c r="J219" i="1"/>
  <c r="J196" i="1"/>
  <c r="J195" i="1"/>
  <c r="J194" i="1"/>
  <c r="O196" i="1"/>
  <c r="O195" i="1"/>
  <c r="O194" i="1"/>
  <c r="J152" i="1"/>
  <c r="O152" i="1"/>
  <c r="O165" i="1"/>
  <c r="J165" i="1"/>
  <c r="O84" i="1"/>
  <c r="J84" i="1"/>
  <c r="O90" i="1"/>
  <c r="J88" i="1"/>
  <c r="O88" i="1"/>
  <c r="J81" i="1"/>
  <c r="O81" i="1"/>
  <c r="O74" i="1"/>
  <c r="J90" i="1"/>
  <c r="J100" i="1"/>
  <c r="O100" i="1"/>
  <c r="O94" i="1"/>
  <c r="O66" i="1"/>
  <c r="O65" i="1"/>
  <c r="O64" i="1"/>
  <c r="O63" i="1"/>
  <c r="J66" i="1"/>
  <c r="J65" i="1"/>
  <c r="J64" i="1"/>
  <c r="J63" i="1"/>
  <c r="J62" i="1"/>
  <c r="J367" i="1"/>
  <c r="J365" i="1"/>
  <c r="J366" i="1"/>
  <c r="O98" i="1"/>
  <c r="J98" i="1"/>
  <c r="O38" i="1"/>
  <c r="O37" i="1"/>
  <c r="O36" i="1"/>
  <c r="O35" i="1"/>
  <c r="O34" i="1"/>
  <c r="O284" i="1"/>
  <c r="J94" i="1"/>
  <c r="O177" i="1"/>
  <c r="O176" i="1"/>
  <c r="J177" i="1"/>
  <c r="J176" i="1"/>
  <c r="K373" i="1"/>
  <c r="L373" i="1"/>
  <c r="M373" i="1"/>
  <c r="N373" i="1"/>
  <c r="O373" i="1"/>
  <c r="J373" i="1"/>
  <c r="K74" i="1"/>
  <c r="L74" i="1"/>
  <c r="M74" i="1"/>
  <c r="N74" i="1"/>
  <c r="K232" i="1"/>
  <c r="L232" i="1"/>
  <c r="M232" i="1"/>
  <c r="N232" i="1"/>
  <c r="K346" i="1"/>
  <c r="L346" i="1"/>
  <c r="M346" i="1"/>
  <c r="N346" i="1"/>
  <c r="O346" i="1"/>
  <c r="J346" i="1"/>
  <c r="K343" i="1"/>
  <c r="L343" i="1"/>
  <c r="M343" i="1"/>
  <c r="N343" i="1"/>
  <c r="O343" i="1"/>
  <c r="J343" i="1"/>
  <c r="K258" i="1"/>
  <c r="K257" i="1"/>
  <c r="K256" i="1"/>
  <c r="L258" i="1"/>
  <c r="L257" i="1"/>
  <c r="L256" i="1"/>
  <c r="M258" i="1"/>
  <c r="M257" i="1"/>
  <c r="M256" i="1"/>
  <c r="N258" i="1"/>
  <c r="N257" i="1"/>
  <c r="N256" i="1"/>
  <c r="O237" i="1"/>
  <c r="O236" i="1"/>
  <c r="O235" i="1"/>
  <c r="J247" i="1"/>
  <c r="J246" i="1"/>
  <c r="J237" i="1"/>
  <c r="O254" i="1"/>
  <c r="O253" i="1"/>
  <c r="J375" i="1"/>
  <c r="K207" i="1"/>
  <c r="K203" i="1"/>
  <c r="L207" i="1"/>
  <c r="L203" i="1"/>
  <c r="M207" i="1"/>
  <c r="M203" i="1"/>
  <c r="N207" i="1"/>
  <c r="N203" i="1"/>
  <c r="O207" i="1"/>
  <c r="J207" i="1"/>
  <c r="K187" i="1"/>
  <c r="K186" i="1"/>
  <c r="L187" i="1"/>
  <c r="L186" i="1"/>
  <c r="M187" i="1"/>
  <c r="M186" i="1"/>
  <c r="N187" i="1"/>
  <c r="N186" i="1"/>
  <c r="O188" i="1"/>
  <c r="J188" i="1"/>
  <c r="K72" i="1"/>
  <c r="L72" i="1"/>
  <c r="M72" i="1"/>
  <c r="N72" i="1"/>
  <c r="K170" i="1"/>
  <c r="L170" i="1"/>
  <c r="M170" i="1"/>
  <c r="N170" i="1"/>
  <c r="K165" i="1"/>
  <c r="L165" i="1"/>
  <c r="M165" i="1"/>
  <c r="N165" i="1"/>
  <c r="K51" i="1"/>
  <c r="L51" i="1"/>
  <c r="M51" i="1"/>
  <c r="N51" i="1"/>
  <c r="K115" i="1"/>
  <c r="L115" i="1"/>
  <c r="M115" i="1"/>
  <c r="N115" i="1"/>
  <c r="N71" i="1"/>
  <c r="N70" i="1"/>
  <c r="K117" i="1"/>
  <c r="L117" i="1"/>
  <c r="M117" i="1"/>
  <c r="N117" i="1"/>
  <c r="K183" i="1"/>
  <c r="K175" i="1"/>
  <c r="L183" i="1"/>
  <c r="L175" i="1"/>
  <c r="M183" i="1"/>
  <c r="M175" i="1"/>
  <c r="M126" i="1"/>
  <c r="N183" i="1"/>
  <c r="N175" i="1"/>
  <c r="O183" i="1"/>
  <c r="J183" i="1"/>
  <c r="K253" i="1"/>
  <c r="L253" i="1"/>
  <c r="M253" i="1"/>
  <c r="N253" i="1"/>
  <c r="K296" i="1"/>
  <c r="L296" i="1"/>
  <c r="L295" i="1"/>
  <c r="L294" i="1"/>
  <c r="M296" i="1"/>
  <c r="M295" i="1"/>
  <c r="M294" i="1"/>
  <c r="N296" i="1"/>
  <c r="O296" i="1"/>
  <c r="J296" i="1"/>
  <c r="K305" i="1"/>
  <c r="K295" i="1"/>
  <c r="L305" i="1"/>
  <c r="M305" i="1"/>
  <c r="N305" i="1"/>
  <c r="N295" i="1"/>
  <c r="N294" i="1"/>
  <c r="O305" i="1"/>
  <c r="J305" i="1"/>
  <c r="K355" i="1"/>
  <c r="L355" i="1"/>
  <c r="M355" i="1"/>
  <c r="N355" i="1"/>
  <c r="K319" i="1"/>
  <c r="L319" i="1"/>
  <c r="M319" i="1"/>
  <c r="N319" i="1"/>
  <c r="K317" i="1"/>
  <c r="L317" i="1"/>
  <c r="M317" i="1"/>
  <c r="N317" i="1"/>
  <c r="K291" i="1"/>
  <c r="L291" i="1"/>
  <c r="M291" i="1"/>
  <c r="N291" i="1"/>
  <c r="K247" i="1"/>
  <c r="L247" i="1"/>
  <c r="M247" i="1"/>
  <c r="N247" i="1"/>
  <c r="O247" i="1"/>
  <c r="O246" i="1"/>
  <c r="K220" i="1"/>
  <c r="L220" i="1"/>
  <c r="M220" i="1"/>
  <c r="N220" i="1"/>
  <c r="K214" i="1"/>
  <c r="L214" i="1"/>
  <c r="M214" i="1"/>
  <c r="N214" i="1"/>
  <c r="K211" i="1"/>
  <c r="L211" i="1"/>
  <c r="M211" i="1"/>
  <c r="N211" i="1"/>
  <c r="K103" i="1"/>
  <c r="L103" i="1"/>
  <c r="M103" i="1"/>
  <c r="N103" i="1"/>
  <c r="K66" i="1"/>
  <c r="K65" i="1"/>
  <c r="K64" i="1"/>
  <c r="K63" i="1"/>
  <c r="K61" i="1"/>
  <c r="L66" i="1"/>
  <c r="L65" i="1"/>
  <c r="L64" i="1"/>
  <c r="L63" i="1"/>
  <c r="L61" i="1"/>
  <c r="M66" i="1"/>
  <c r="M65" i="1"/>
  <c r="M64" i="1"/>
  <c r="M63" i="1"/>
  <c r="M61" i="1"/>
  <c r="N66" i="1"/>
  <c r="N65" i="1"/>
  <c r="N64" i="1"/>
  <c r="N63" i="1"/>
  <c r="N61" i="1"/>
  <c r="K83" i="1"/>
  <c r="L83" i="1"/>
  <c r="M83" i="1"/>
  <c r="N83" i="1"/>
  <c r="K90" i="1"/>
  <c r="L90" i="1"/>
  <c r="M90" i="1"/>
  <c r="N90" i="1"/>
  <c r="K146" i="1"/>
  <c r="K145" i="1"/>
  <c r="K127" i="1"/>
  <c r="K126" i="1"/>
  <c r="L146" i="1"/>
  <c r="L145" i="1"/>
  <c r="L127" i="1"/>
  <c r="L126" i="1"/>
  <c r="M146" i="1"/>
  <c r="M145" i="1"/>
  <c r="M127" i="1"/>
  <c r="N146" i="1"/>
  <c r="N145" i="1"/>
  <c r="N127" i="1"/>
  <c r="N126" i="1"/>
  <c r="K156" i="1"/>
  <c r="K155" i="1"/>
  <c r="L156" i="1"/>
  <c r="L155" i="1"/>
  <c r="M156" i="1"/>
  <c r="M155" i="1"/>
  <c r="N156" i="1"/>
  <c r="N155" i="1"/>
  <c r="O156" i="1"/>
  <c r="J156" i="1"/>
  <c r="J155" i="1"/>
  <c r="K237" i="1"/>
  <c r="K236" i="1"/>
  <c r="K235" i="1"/>
  <c r="K234" i="1"/>
  <c r="L237" i="1"/>
  <c r="L236" i="1"/>
  <c r="L235" i="1"/>
  <c r="M237" i="1"/>
  <c r="M236" i="1"/>
  <c r="M235" i="1"/>
  <c r="N237" i="1"/>
  <c r="N236" i="1"/>
  <c r="N235" i="1"/>
  <c r="N234" i="1"/>
  <c r="K327" i="1"/>
  <c r="K326" i="1"/>
  <c r="K323" i="1"/>
  <c r="K322" i="1"/>
  <c r="L327" i="1"/>
  <c r="L326" i="1"/>
  <c r="L323" i="1"/>
  <c r="L322" i="1"/>
  <c r="M327" i="1"/>
  <c r="N327" i="1"/>
  <c r="O327" i="1"/>
  <c r="J327" i="1"/>
  <c r="K331" i="1"/>
  <c r="L331" i="1"/>
  <c r="M331" i="1"/>
  <c r="N331" i="1"/>
  <c r="N326" i="1"/>
  <c r="N323" i="1"/>
  <c r="N322" i="1"/>
  <c r="O331" i="1"/>
  <c r="J331" i="1"/>
  <c r="J272" i="1"/>
  <c r="J271" i="1"/>
  <c r="O383" i="1"/>
  <c r="O363" i="1"/>
  <c r="O361" i="1"/>
  <c r="O359" i="1"/>
  <c r="O355" i="1"/>
  <c r="O354" i="1"/>
  <c r="O353" i="1"/>
  <c r="O349" i="1"/>
  <c r="O341" i="1"/>
  <c r="O324" i="1"/>
  <c r="O320" i="1"/>
  <c r="O319" i="1"/>
  <c r="O318" i="1"/>
  <c r="O317" i="1"/>
  <c r="O292" i="1"/>
  <c r="O291" i="1"/>
  <c r="O290" i="1"/>
  <c r="O272" i="1"/>
  <c r="O271" i="1"/>
  <c r="O249" i="1"/>
  <c r="O224" i="1"/>
  <c r="O217" i="1"/>
  <c r="O216" i="1"/>
  <c r="O214" i="1"/>
  <c r="O212" i="1"/>
  <c r="O211" i="1"/>
  <c r="O210" i="1"/>
  <c r="O209" i="1"/>
  <c r="O205" i="1"/>
  <c r="O204" i="1"/>
  <c r="O203" i="1"/>
  <c r="O192" i="1"/>
  <c r="O187" i="1"/>
  <c r="O190" i="1"/>
  <c r="O181" i="1"/>
  <c r="O180" i="1"/>
  <c r="O175" i="1"/>
  <c r="O150" i="1"/>
  <c r="O148" i="1"/>
  <c r="O147" i="1"/>
  <c r="O143" i="1"/>
  <c r="O142" i="1"/>
  <c r="O132" i="1"/>
  <c r="O128" i="1"/>
  <c r="O109" i="1"/>
  <c r="O108" i="1"/>
  <c r="O59" i="1"/>
  <c r="O57" i="1"/>
  <c r="O49" i="1"/>
  <c r="O48" i="1"/>
  <c r="O47" i="1"/>
  <c r="O46" i="1"/>
  <c r="O43" i="1"/>
  <c r="O42" i="1"/>
  <c r="J249" i="1"/>
  <c r="J192" i="1"/>
  <c r="J187" i="1"/>
  <c r="J186" i="1"/>
  <c r="J59" i="1"/>
  <c r="J324" i="1"/>
  <c r="J205" i="1"/>
  <c r="J204" i="1"/>
  <c r="J203" i="1"/>
  <c r="J190" i="1"/>
  <c r="J150" i="1"/>
  <c r="J349" i="1"/>
  <c r="J320" i="1"/>
  <c r="J319" i="1"/>
  <c r="J318" i="1"/>
  <c r="J317" i="1"/>
  <c r="J224" i="1"/>
  <c r="J274" i="1"/>
  <c r="J181" i="1"/>
  <c r="J180" i="1"/>
  <c r="J341" i="1"/>
  <c r="J359" i="1"/>
  <c r="J282" i="1"/>
  <c r="J132" i="1"/>
  <c r="J128" i="1"/>
  <c r="J292" i="1"/>
  <c r="J291" i="1"/>
  <c r="J290" i="1"/>
  <c r="J254" i="1"/>
  <c r="J253" i="1"/>
  <c r="J361" i="1"/>
  <c r="J212" i="1"/>
  <c r="J211" i="1"/>
  <c r="J210" i="1"/>
  <c r="J209" i="1"/>
  <c r="J109" i="1"/>
  <c r="J107" i="1"/>
  <c r="J201" i="1"/>
  <c r="J363" i="1"/>
  <c r="J143" i="1"/>
  <c r="J142" i="1"/>
  <c r="J217" i="1"/>
  <c r="J216" i="1"/>
  <c r="J215" i="1"/>
  <c r="J383" i="1"/>
  <c r="J148" i="1"/>
  <c r="J147" i="1"/>
  <c r="J146" i="1"/>
  <c r="J57" i="1"/>
  <c r="J49" i="1"/>
  <c r="J48" i="1"/>
  <c r="J47" i="1"/>
  <c r="J46" i="1"/>
  <c r="J118" i="1"/>
  <c r="J43" i="1"/>
  <c r="J42" i="1"/>
  <c r="J385" i="1"/>
  <c r="O385" i="1"/>
  <c r="O336" i="1"/>
  <c r="O375" i="1"/>
  <c r="O372" i="1"/>
  <c r="J336" i="1"/>
  <c r="O356" i="1"/>
  <c r="O122" i="1"/>
  <c r="O171" i="1"/>
  <c r="O170" i="1"/>
  <c r="O104" i="1"/>
  <c r="O103" i="1"/>
  <c r="O102" i="1"/>
  <c r="J38" i="1"/>
  <c r="J37" i="1"/>
  <c r="J36" i="1"/>
  <c r="J35" i="1"/>
  <c r="J34" i="1"/>
  <c r="J171" i="1"/>
  <c r="J170" i="1"/>
  <c r="O138" i="1"/>
  <c r="O137" i="1"/>
  <c r="O136" i="1"/>
  <c r="O135" i="1"/>
  <c r="O134" i="1"/>
  <c r="O118" i="1"/>
  <c r="O117" i="1"/>
  <c r="O116" i="1"/>
  <c r="O115" i="1"/>
  <c r="J138" i="1"/>
  <c r="J137" i="1"/>
  <c r="J136" i="1"/>
  <c r="J135" i="1"/>
  <c r="J134" i="1"/>
  <c r="J104" i="1"/>
  <c r="J103" i="1"/>
  <c r="J102" i="1"/>
  <c r="J200" i="1"/>
  <c r="J199" i="1"/>
  <c r="J122" i="1"/>
  <c r="J117" i="1"/>
  <c r="J116" i="1"/>
  <c r="O201" i="1"/>
  <c r="O200" i="1"/>
  <c r="O199" i="1"/>
  <c r="J161" i="1"/>
  <c r="J160" i="1"/>
  <c r="J154" i="1"/>
  <c r="O161" i="1"/>
  <c r="O160" i="1"/>
  <c r="J356" i="1"/>
  <c r="K71" i="1"/>
  <c r="K70" i="1"/>
  <c r="J372" i="1"/>
  <c r="J371" i="1"/>
  <c r="J370" i="1"/>
  <c r="J369" i="1"/>
  <c r="L234" i="1"/>
  <c r="O352" i="1"/>
  <c r="O351" i="1"/>
  <c r="O131" i="1"/>
  <c r="O130" i="1"/>
  <c r="O55" i="1"/>
  <c r="O54" i="1"/>
  <c r="O53" i="1"/>
  <c r="O186" i="1"/>
  <c r="O340" i="1"/>
  <c r="O382" i="1"/>
  <c r="O381" i="1"/>
  <c r="O380" i="1"/>
  <c r="O379" i="1"/>
  <c r="J131" i="1"/>
  <c r="J129" i="1"/>
  <c r="K294" i="1"/>
  <c r="O56" i="1"/>
  <c r="J83" i="1"/>
  <c r="J73" i="1"/>
  <c r="J108" i="1"/>
  <c r="O155" i="1"/>
  <c r="O154" i="1"/>
  <c r="O371" i="1"/>
  <c r="O370" i="1"/>
  <c r="O369" i="1"/>
  <c r="J382" i="1"/>
  <c r="J381" i="1"/>
  <c r="J380" i="1"/>
  <c r="J379" i="1"/>
  <c r="L71" i="1"/>
  <c r="L70" i="1"/>
  <c r="M326" i="1"/>
  <c r="M323" i="1"/>
  <c r="M322" i="1"/>
  <c r="J115" i="1"/>
  <c r="O146" i="1"/>
  <c r="O145" i="1"/>
  <c r="O326" i="1"/>
  <c r="O323" i="1"/>
  <c r="O322" i="1"/>
  <c r="J355" i="1"/>
  <c r="J354" i="1"/>
  <c r="J353" i="1"/>
  <c r="J352" i="1"/>
  <c r="J351" i="1"/>
  <c r="J175" i="1"/>
  <c r="J295" i="1"/>
  <c r="J294" i="1"/>
  <c r="O295" i="1"/>
  <c r="O294" i="1"/>
  <c r="J340" i="1"/>
  <c r="J326" i="1"/>
  <c r="J323" i="1"/>
  <c r="J322" i="1"/>
  <c r="O220" i="1"/>
  <c r="O219" i="1"/>
  <c r="O198" i="1"/>
  <c r="O215" i="1"/>
  <c r="J61" i="1"/>
  <c r="J214" i="1"/>
  <c r="J198" i="1"/>
  <c r="O61" i="1"/>
  <c r="O62" i="1"/>
  <c r="O107" i="1"/>
  <c r="O129" i="1"/>
  <c r="J130" i="1"/>
  <c r="O127" i="1"/>
  <c r="O126" i="1"/>
  <c r="J56" i="1"/>
  <c r="J55" i="1"/>
  <c r="M71" i="1"/>
  <c r="M70" i="1"/>
  <c r="O234" i="1"/>
  <c r="O233" i="1"/>
  <c r="O232" i="1"/>
  <c r="O83" i="1"/>
  <c r="J258" i="1"/>
  <c r="J257" i="1"/>
  <c r="J256" i="1"/>
  <c r="O45" i="1"/>
  <c r="O33" i="1"/>
  <c r="O392" i="1"/>
  <c r="J236" i="1"/>
  <c r="J235" i="1"/>
  <c r="J234" i="1"/>
  <c r="O73" i="1"/>
  <c r="O72" i="1"/>
  <c r="O71" i="1"/>
  <c r="O70" i="1"/>
  <c r="O257" i="1"/>
  <c r="O256" i="1"/>
  <c r="O52" i="1"/>
  <c r="O51" i="1"/>
  <c r="J145" i="1"/>
  <c r="J127" i="1"/>
  <c r="J126" i="1"/>
  <c r="J45" i="1"/>
  <c r="J72" i="1"/>
  <c r="J71" i="1"/>
  <c r="J70" i="1"/>
  <c r="M234" i="1"/>
  <c r="J54" i="1"/>
  <c r="J53" i="1"/>
  <c r="J52" i="1"/>
  <c r="J51" i="1"/>
  <c r="J33" i="1"/>
  <c r="J392" i="1"/>
  <c r="J233" i="1"/>
  <c r="J232" i="1"/>
</calcChain>
</file>

<file path=xl/comments1.xml><?xml version="1.0" encoding="utf-8"?>
<comments xmlns="http://schemas.openxmlformats.org/spreadsheetml/2006/main">
  <authors>
    <author>user</author>
  </authors>
  <commentList>
    <comment ref="B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<sst xmlns="http://schemas.openxmlformats.org/spreadsheetml/2006/main" count="1544" uniqueCount="433">
  <si>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</si>
  <si>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</si>
  <si>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</si>
  <si>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</si>
  <si>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</si>
  <si>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</si>
  <si>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</si>
  <si>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</si>
  <si>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</si>
  <si>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</si>
  <si>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</si>
  <si>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</si>
  <si>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</si>
  <si>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</si>
  <si>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</si>
  <si>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</si>
  <si>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</si>
  <si>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</si>
  <si>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</si>
  <si>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</si>
  <si>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</si>
  <si>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14</t>
  </si>
  <si>
    <t>500</t>
  </si>
  <si>
    <t>Администрация МО "Красногвардейский район"</t>
  </si>
  <si>
    <t>НАЦИОНАЛЬНАЯ  ЭКОНОМИКА</t>
  </si>
  <si>
    <t>ЖИЛИЩНО-КОММУНАЛЬНОЕ ХОЗЯЙСТВО</t>
  </si>
  <si>
    <t>05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</si>
  <si>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</si>
  <si>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</si>
  <si>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</si>
  <si>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</si>
  <si>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</si>
  <si>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</si>
  <si>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</si>
  <si>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</si>
  <si>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</si>
  <si>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</si>
  <si>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</si>
  <si>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</si>
  <si>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</si>
  <si>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</si>
  <si>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</si>
  <si>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</si>
  <si>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</si>
  <si>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</si>
  <si>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</si>
  <si>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</si>
  <si>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</si>
  <si>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</si>
  <si>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</si>
  <si>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</si>
  <si>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</si>
  <si>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</si>
  <si>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</si>
  <si>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</si>
  <si>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</si>
  <si>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</si>
  <si>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</si>
  <si>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</si>
  <si>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</si>
  <si>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</si>
  <si>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</si>
  <si>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</si>
  <si>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</si>
  <si>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</si>
  <si>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</si>
  <si>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</si>
  <si>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</si>
  <si>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</si>
  <si>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</si>
  <si>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</si>
  <si>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</si>
  <si>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</si>
  <si>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</si>
  <si>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</si>
  <si>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Глава муниципального образования "Красногвардейский район"</t>
  </si>
  <si>
    <t>Резервный фонд администрации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</si>
  <si>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</si>
  <si>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</si>
  <si>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</si>
  <si>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</si>
  <si>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</si>
  <si>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</si>
  <si>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</si>
  <si>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</si>
  <si>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</si>
  <si>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</si>
  <si>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</si>
  <si>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</si>
  <si>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</si>
  <si>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</si>
  <si>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</si>
  <si>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</si>
  <si>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</si>
  <si>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</si>
  <si>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</si>
  <si>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</si>
  <si>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</si>
  <si>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</si>
  <si>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</si>
  <si>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</si>
  <si>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</si>
  <si>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</si>
  <si>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</si>
  <si>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610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</si>
  <si>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</si>
  <si>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</si>
  <si>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</si>
  <si>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</si>
  <si>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</si>
  <si>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</si>
  <si>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</si>
  <si>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</si>
  <si>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</si>
  <si>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</si>
  <si>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</si>
  <si>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</si>
  <si>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</si>
  <si>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Функционирование высшего должностного лица муниципального образования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</si>
  <si>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</si>
  <si>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</si>
  <si>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</si>
  <si>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</si>
  <si>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</si>
  <si>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</si>
  <si>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</si>
  <si>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</si>
  <si>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</si>
  <si>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</si>
  <si>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</si>
  <si>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</si>
  <si>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</si>
  <si>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</si>
  <si>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</si>
  <si>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</si>
  <si>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</si>
  <si>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</si>
  <si>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</si>
  <si>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</si>
  <si>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</si>
  <si>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</si>
  <si>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</si>
  <si>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</si>
  <si>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</si>
  <si>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</si>
  <si>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</si>
  <si>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</si>
  <si>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</si>
  <si>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6100000000</t>
  </si>
  <si>
    <t>5200000000</t>
  </si>
  <si>
    <t>6310069010</t>
  </si>
  <si>
    <t>5210000000</t>
  </si>
  <si>
    <t>5210020180</t>
  </si>
  <si>
    <t>5220000000</t>
  </si>
  <si>
    <t>5220020190</t>
  </si>
  <si>
    <t>5230000000</t>
  </si>
  <si>
    <t>5230020200</t>
  </si>
  <si>
    <t>5240000000</t>
  </si>
  <si>
    <t>5240020220</t>
  </si>
  <si>
    <t>520000000</t>
  </si>
  <si>
    <t>5250000000</t>
  </si>
  <si>
    <t>5250000400</t>
  </si>
  <si>
    <t>5250020230</t>
  </si>
  <si>
    <t>6110000000</t>
  </si>
  <si>
    <t>6110000100</t>
  </si>
  <si>
    <t>6120000000</t>
  </si>
  <si>
    <t>6120000400</t>
  </si>
  <si>
    <t>6310080030</t>
  </si>
  <si>
    <t>6120060000</t>
  </si>
  <si>
    <t>6120061010</t>
  </si>
  <si>
    <t>6320000000</t>
  </si>
  <si>
    <t>6320020230</t>
  </si>
  <si>
    <t>5500000000</t>
  </si>
  <si>
    <t>5400000000</t>
  </si>
  <si>
    <t>5410000000</t>
  </si>
  <si>
    <t>5410080070</t>
  </si>
  <si>
    <t>6370000000</t>
  </si>
  <si>
    <t xml:space="preserve">6120060000 </t>
  </si>
  <si>
    <t>6120061040</t>
  </si>
  <si>
    <t>5510000000</t>
  </si>
  <si>
    <t>5510080230</t>
  </si>
  <si>
    <t>5310060000</t>
  </si>
  <si>
    <t>5310060060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</si>
  <si>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</si>
  <si>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</si>
  <si>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</si>
  <si>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</si>
  <si>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</si>
  <si>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</si>
  <si>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</si>
  <si>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</si>
  <si>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</si>
  <si>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</si>
  <si>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</si>
  <si>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</si>
  <si>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</si>
  <si>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</si>
  <si>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</si>
  <si>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</si>
  <si>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</si>
  <si>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</si>
  <si>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</si>
  <si>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</si>
  <si>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</si>
  <si>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</si>
  <si>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</si>
  <si>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</si>
  <si>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</si>
  <si>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</si>
  <si>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МЕЖБЮДЖЕТНЫЕ ТРАНСФЕРТЫ ОБЩЕГО ХАРАКТЕРА БЮДЖЕТАМ БЮДЖЕТНОЙ СИСТЕМЫ РОССИЙСКОЙ ФЕДЕРАЦИИ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</si>
  <si>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</si>
  <si>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</si>
  <si>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</si>
  <si>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</si>
  <si>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</si>
  <si>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</si>
  <si>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</si>
  <si>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</si>
  <si>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</si>
  <si>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</si>
  <si>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</si>
  <si>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</si>
  <si>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</si>
  <si>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</si>
  <si>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</si>
  <si>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</si>
  <si>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</si>
  <si>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</si>
  <si>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</si>
  <si>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</si>
  <si>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</si>
  <si>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</si>
  <si>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</si>
  <si>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</si>
  <si>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</si>
  <si>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</si>
  <si>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</si>
  <si>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</si>
  <si>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</si>
  <si>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</si>
  <si>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</si>
  <si>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</si>
  <si>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</si>
  <si>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</si>
  <si>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</si>
  <si>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</si>
  <si>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</si>
  <si>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</si>
  <si>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</si>
  <si>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</si>
  <si>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</si>
  <si>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</si>
  <si>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</si>
  <si>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</si>
  <si>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</si>
  <si>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</si>
  <si>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</si>
  <si>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</si>
  <si>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</si>
  <si>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</si>
  <si>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</si>
  <si>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</si>
  <si>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</si>
  <si>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</si>
  <si>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</si>
  <si>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</si>
  <si>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</si>
  <si>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6700060330</t>
  </si>
  <si>
    <t>6700060340</t>
  </si>
  <si>
    <t>Благоустройство</t>
  </si>
  <si>
    <t>56000L5670</t>
  </si>
  <si>
    <t>Развитие физической культуры испорта в муниципальном образовании "Красногвардейский район"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</si>
  <si>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</si>
  <si>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</si>
  <si>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</si>
  <si>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</si>
  <si>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</si>
  <si>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</si>
  <si>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</si>
  <si>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</si>
  <si>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</si>
  <si>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</si>
  <si>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</si>
  <si>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</si>
  <si>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</si>
  <si>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</si>
  <si>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</si>
  <si>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</si>
  <si>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</si>
  <si>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</si>
  <si>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</si>
  <si>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</si>
  <si>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</si>
  <si>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</si>
  <si>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</si>
  <si>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</si>
  <si>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</si>
  <si>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</si>
  <si>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</si>
  <si>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</si>
  <si>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</si>
  <si>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</si>
  <si>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</si>
  <si>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</si>
  <si>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</si>
  <si>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</si>
  <si>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Обеспечение деятельности(оказание услуг) кинематографии-  коммунальные услуги</t>
  </si>
  <si>
    <t>5243020220</t>
  </si>
  <si>
    <t>53356S0550</t>
  </si>
  <si>
    <t>53366S0550</t>
  </si>
  <si>
    <t>5330820160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</si>
  <si>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</si>
  <si>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</si>
  <si>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</si>
  <si>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</si>
  <si>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Реализация программ обустройство на восстановление воинских захоронений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</si>
  <si>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</si>
  <si>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</si>
  <si>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Условно-утвержденные расходы</t>
  </si>
  <si>
    <t>66001L2991</t>
  </si>
  <si>
    <t>622Р551390</t>
  </si>
  <si>
    <t>Субсидия местным бюджетам на создание и модернизацию объектов спортивной инфраструктуры муниципальной собственности для занятия физической культурой и спортом</t>
  </si>
  <si>
    <t>5330820150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</si>
  <si>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</si>
  <si>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</si>
  <si>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Функционирование высшего должностного лица субъекта РФ и муниципального образования</t>
  </si>
  <si>
    <t>Реализация программ формирования  современной городской среды</t>
  </si>
  <si>
    <t>631F255550</t>
  </si>
  <si>
    <t>58000L4970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</si>
  <si>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</si>
  <si>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</si>
  <si>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</si>
  <si>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</si>
  <si>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Субсидии бюджетным учреждениям - заработная плата</t>
  </si>
  <si>
    <t>53150060060</t>
  </si>
  <si>
    <t>Субсидии бюджетным учреждениям - начисление на оплату труда</t>
  </si>
  <si>
    <t>5316060060</t>
  </si>
  <si>
    <t>3000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</si>
  <si>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</si>
  <si>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5325120140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</si>
  <si>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</si>
  <si>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5326120140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</si>
  <si>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</si>
  <si>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</si>
  <si>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Субсидии бюджетным учреждениям на иные цели</t>
  </si>
  <si>
    <t>Субсидии СОШ-заработная плата</t>
  </si>
  <si>
    <t>5325060090</t>
  </si>
  <si>
    <t>Субсидии  СОШ-начисление на оплату труда</t>
  </si>
  <si>
    <t>5326060090</t>
  </si>
  <si>
    <t>Субсидии СОШ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</si>
  <si>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</si>
  <si>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</si>
  <si>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6310061070</t>
  </si>
  <si>
    <t>Иные межбюджетные трансферты</t>
  </si>
  <si>
    <t>52100L4670</t>
  </si>
  <si>
    <t>63226S0550</t>
  </si>
  <si>
    <t>5150080040</t>
  </si>
  <si>
    <t>5150060030</t>
  </si>
  <si>
    <t>5150060000</t>
  </si>
  <si>
    <t>5150000000</t>
  </si>
  <si>
    <t>5000000000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</si>
  <si>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</si>
  <si>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</si>
  <si>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56001L5769</t>
  </si>
  <si>
    <t>МП МО" Красногвардейский район" "Комплексное развитие территории МО "Красногвардейский район"- капитальный ремонт сельских домов культуры</t>
  </si>
  <si>
    <t>Комплексное развитие территории МО "Красногвардейский район" - строительство спортивного зала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</si>
  <si>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</si>
  <si>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56008L5769</t>
  </si>
  <si>
    <t xml:space="preserve">Муниципальная программа МО "Красногвардейский район" "Управление муниципальными финансами " 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</si>
  <si>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</si>
  <si>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</si>
  <si>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"Развитие образования на 2018-2023годы""</t>
  </si>
  <si>
    <t>6210080801</t>
  </si>
  <si>
    <t>Ведомственная целевая программа «Сотрудничество с социально ориентированными некоммерческими организациями на 2021-2024 года»</t>
  </si>
  <si>
    <t xml:space="preserve">  Безвозмездные перечисления государственным (муниципальным) бюджетным и автономным учреждениям</t>
  </si>
  <si>
    <t>Создание и модернизацияобъектов спортивной инфраструктуры</t>
  </si>
  <si>
    <t>533P551390</t>
  </si>
  <si>
    <t xml:space="preserve"> Создание и модернизация объектов спортивной инфраструктуры региональной собственности для занятий физической культурой и спортом"</t>
  </si>
  <si>
    <t>на  плановый период 2023 и 2024 годов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</si>
  <si>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</si>
  <si>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52304L5194</t>
  </si>
  <si>
    <t>521A155130</t>
  </si>
  <si>
    <t>Развитие сети учреждений культурно-досугового типа</t>
  </si>
  <si>
    <t>Техническое оснащение муниципальных музеев</t>
  </si>
  <si>
    <t>6210080410</t>
  </si>
  <si>
    <t>Ведомственная целевая программа "О противодействии  коррупции в муниципальном образовании "Красногвардейский район" на 2022-2024 годы"</t>
  </si>
  <si>
    <t>Молодежная политика</t>
  </si>
  <si>
    <t>Образование</t>
  </si>
  <si>
    <t>МП "Патриотическое воспитание граждан Красногвардейского района на 2021-2023 годы"</t>
  </si>
  <si>
    <t xml:space="preserve"> Прочие работы, услуги</t>
  </si>
  <si>
    <t>5900080690</t>
  </si>
  <si>
    <t>12</t>
  </si>
  <si>
    <t>6310080270</t>
  </si>
  <si>
    <t>Субсидия МП Красногвардейского района "Редакция газеты "Дружба"</t>
  </si>
  <si>
    <t>СРЕДСТВА МАССОВОЙ ИНФОРМАЦИИ</t>
  </si>
  <si>
    <t>5370020240</t>
  </si>
  <si>
    <t>Подпрограмма "Энергосбережение и повышение энергетической эффективности в МО «Красногвардейский район"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</si>
  <si>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</si>
  <si>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</si>
  <si>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5320180710</t>
  </si>
  <si>
    <t xml:space="preserve"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 </t>
  </si>
  <si>
    <t>5330020800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</si>
  <si>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</si>
  <si>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6150000401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</si>
  <si>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</si>
  <si>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</si>
  <si>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Муниципальная программа МО "Красногвардейский район" "Социальная поддержка граждан на 2022-2024 годы "</t>
  </si>
  <si>
    <t>Подпрограмма  "Установление и выплата пенсии  за выслугу лет в МО "Красногвардейский район на 2022-2024 годы""</t>
  </si>
  <si>
    <t>Муниципальная программа МО "Красногвардейский район" "Развитие культуры" на 2020-2024годы</t>
  </si>
  <si>
    <t>Муниципальная программа МО "Красногвардейский район" "Развитие культуры"на 2020-2024гг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</si>
  <si>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2022-2024 гг.</t>
  </si>
  <si>
    <t>МП "Патриотическое воспитание граждан Красногвардейского района на 2022-2024 годы"</t>
  </si>
  <si>
    <t>Приложение № 11 к решению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</si>
  <si>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</si>
  <si>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</si>
  <si>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Закупка товаров, работ, услуг в целях капитального ремонта государственного (муниципального) имущества</t>
  </si>
  <si>
    <t>Обеспечение развития и укрепления материально-технической базы муниципальных домов культуры</t>
  </si>
  <si>
    <t>522A155900</t>
  </si>
  <si>
    <t>Прочие работы, услуги</t>
  </si>
  <si>
    <t>Муниципальная программа МО «Красногвардейский район» «Устойчивое развитие территории  МО «Красногвардейский район» на 2014-2017 годы и  на период до 2020 года»</t>
  </si>
  <si>
    <t>ФИЗИЧЕСКАЯ КУЛЬТУРА  И СПОРТ</t>
  </si>
  <si>
    <t xml:space="preserve">от 27.12.2021 г. № 240 </t>
  </si>
  <si>
    <t>Приложение № 10 к решению</t>
  </si>
  <si>
    <t>от 08.04.2022 г. № 260</t>
  </si>
  <si>
    <t>56071L5769</t>
  </si>
  <si>
    <t>МП МО "Красногвардейский район"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</si>
  <si>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Субсидии бюджетным учреждениям на иные цели</t>
  </si>
  <si>
    <t>Приложение № 7 к решению</t>
  </si>
  <si>
    <t>от 26.08.2022 г. № 275</t>
  </si>
  <si>
    <t>5312020130</t>
  </si>
  <si>
    <t>5313020130</t>
  </si>
  <si>
    <t>5314020130</t>
  </si>
  <si>
    <t xml:space="preserve">от 01.11.2022 г.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</si>
</sst>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"/>
    <numFmt numFmtId="179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79" fontId="11" fillId="2" borderId="13">
      <alignment horizontal="right" vertical="top" shrinkToFit="1"/>
    </xf>
    <xf numFmtId="1" fontId="12" fillId="0" borderId="13">
      <alignment horizontal="center" vertical="top" shrinkToFit="1"/>
    </xf>
    <xf numFmtId="0" fontId="11" fillId="0" borderId="13">
      <alignment vertical="top" wrapText="1"/>
    </xf>
    <xf numFmtId="9" fontId="1" fillId="0" borderId="0" applyFont="0" applyFill="0" applyBorder="0" applyAlignment="0" applyProtection="0"/>
  </cellStyleXfs>
  <cellXfs count="110"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174" fontId="5" fillId="0" borderId="0" xfId="0" applyNumberFormat="1" applyFont="1" applyFill="1"/>
    <xf numFmtId="17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/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17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0" fontId="6" fillId="0" borderId="1" xfId="0" applyFont="1" applyFill="1" applyBorder="1"/>
    <xf numFmtId="49" fontId="6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4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174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4" fontId="7" fillId="0" borderId="0" xfId="0" applyNumberFormat="1" applyFont="1" applyFill="1" applyBorder="1"/>
    <xf numFmtId="174" fontId="5" fillId="0" borderId="0" xfId="0" applyNumberFormat="1" applyFont="1" applyFill="1" applyBorder="1"/>
    <xf numFmtId="174" fontId="6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6" fillId="0" borderId="6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/>
    <xf numFmtId="174" fontId="5" fillId="0" borderId="0" xfId="0" applyNumberFormat="1" applyFont="1" applyFill="1" applyAlignment="1">
      <alignment vertical="center"/>
    </xf>
    <xf numFmtId="174" fontId="6" fillId="0" borderId="0" xfId="0" applyNumberFormat="1" applyFont="1" applyFill="1" applyBorder="1" applyAlignment="1">
      <alignment horizontal="center" vertical="center"/>
    </xf>
    <xf numFmtId="174" fontId="5" fillId="0" borderId="7" xfId="0" applyNumberFormat="1" applyFont="1" applyFill="1" applyBorder="1"/>
    <xf numFmtId="174" fontId="5" fillId="0" borderId="6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/>
    <xf numFmtId="174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9" fontId="5" fillId="0" borderId="2" xfId="4" applyFont="1" applyFill="1" applyBorder="1" applyAlignment="1">
      <alignment horizontal="left" vertical="top" wrapText="1"/>
    </xf>
    <xf numFmtId="9" fontId="5" fillId="0" borderId="5" xfId="4" applyFont="1" applyFill="1" applyBorder="1" applyAlignment="1">
      <alignment horizontal="left" vertical="top" wrapText="1"/>
    </xf>
    <xf numFmtId="9" fontId="5" fillId="0" borderId="4" xfId="4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4" fontId="6" fillId="0" borderId="2" xfId="0" applyNumberFormat="1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17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3" fillId="0" borderId="2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left" vertical="top" wrapText="1"/>
    </xf>
    <xf numFmtId="0" fontId="13" fillId="0" borderId="4" xfId="3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5">
    <cellStyle name="st50" xfId="1"/>
    <cellStyle name="xl26" xfId="2"/>
    <cellStyle name="xl60" xfId="3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2"/>
  <sheetViews>
    <sheetView tabSelected="1" view="pageLayout" topLeftCell="A12" zoomScaleNormal="120" workbookViewId="0">
      <selection activeCell="A16" sqref="A16:O16"/>
    </sheetView>
  </sheetViews>
  <sheetFormatPr defaultRowHeight="11.25" x14ac:dyDescent="0.2"/>
  <cols>
    <col min="1" max="1" width="3" style="4" customWidth="1"/>
    <col min="2" max="2" width="9.5703125" style="26" bestFit="1" customWidth="1"/>
    <col min="3" max="3" width="9.140625" style="26"/>
    <col min="4" max="4" width="15.28515625" style="26" customWidth="1"/>
    <col min="5" max="5" width="7.42578125" style="20" customWidth="1"/>
    <col min="6" max="6" width="5.140625" style="4" customWidth="1"/>
    <col min="7" max="7" width="6.85546875" style="4" customWidth="1"/>
    <col min="8" max="8" width="10.85546875" style="4" customWidth="1"/>
    <col min="9" max="9" width="9.28515625" style="4" customWidth="1"/>
    <col min="10" max="10" width="8.7109375" style="6" customWidth="1"/>
    <col min="11" max="14" width="9.140625" style="6" hidden="1" customWidth="1"/>
    <col min="15" max="15" width="8.7109375" style="6" customWidth="1"/>
    <col min="16" max="16384" width="9.140625" style="4"/>
  </cols>
  <sheetData>
    <row r="1" spans="1:15" ht="1.5" hidden="1" customHeight="1" x14ac:dyDescent="0.25">
      <c r="A1" s="62" t="s">
        <v>422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hidden="1" x14ac:dyDescent="0.25">
      <c r="A2" s="62" t="s">
        <v>207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hidden="1" x14ac:dyDescent="0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.75" hidden="1" x14ac:dyDescent="0.25">
      <c r="A4" s="60" t="s">
        <v>423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4.25" hidden="1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 hidden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 hidden="1" x14ac:dyDescent="0.25">
      <c r="A7" s="62" t="s">
        <v>427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58" customFormat="1" ht="15.75" hidden="1" x14ac:dyDescent="0.25">
      <c r="A8" s="62" t="s">
        <v>207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s="58" customFormat="1" ht="15.75" hidden="1" x14ac:dyDescent="0.25">
      <c r="A9" s="60" t="s">
        <v>31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58" customFormat="1" ht="15.75" hidden="1" x14ac:dyDescent="0.25">
      <c r="A10" s="60" t="s">
        <v>428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58" customFormat="1" ht="15.75" hidden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s="58" customFormat="1" ht="15.75" x14ac:dyDescent="0.25">
      <c r="A12" s="62" t="s">
        <v>422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58" customFormat="1" ht="15.75" x14ac:dyDescent="0.25">
      <c r="A13" s="62" t="s">
        <v>207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s="58" customFormat="1" ht="15.75" x14ac:dyDescent="0.25">
      <c r="A14" s="60" t="s">
        <v>31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58" customFormat="1" ht="15.75" x14ac:dyDescent="0.25">
      <c r="A15" s="60" t="s">
        <v>432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58" customFormat="1" ht="15.75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 x14ac:dyDescent="0.25">
      <c r="A17" s="62" t="s">
        <v>412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 x14ac:dyDescent="0.25">
      <c r="A18" s="62" t="s">
        <v>207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12" customFormat="1" ht="15.75" x14ac:dyDescent="0.25">
      <c r="A19" s="60" t="s">
        <v>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.75" x14ac:dyDescent="0.25">
      <c r="A20" s="60" t="s">
        <v>421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0.75" hidden="1" customHeight="1" x14ac:dyDescent="0.25">
      <c r="A21" s="11"/>
      <c r="B21" s="9"/>
      <c r="C21" s="9"/>
      <c r="D21" s="9"/>
      <c r="E21" s="10"/>
      <c r="F21" s="13"/>
      <c r="G21" s="13"/>
      <c r="H21" s="13"/>
      <c r="I21" s="76"/>
      <c r="J21" s="76"/>
      <c r="K21" s="76"/>
    </row>
    <row r="22" spans="1:15" ht="12.75" hidden="1" customHeight="1" x14ac:dyDescent="0.25">
      <c r="A22" s="11"/>
      <c r="B22" s="9"/>
      <c r="C22" s="9"/>
      <c r="D22" s="75"/>
      <c r="E22" s="75"/>
      <c r="F22" s="75"/>
      <c r="G22" s="75"/>
      <c r="H22" s="75"/>
      <c r="I22" s="75"/>
      <c r="J22" s="44"/>
      <c r="K22" s="44"/>
    </row>
    <row r="23" spans="1:15" ht="12.75" hidden="1" customHeight="1" x14ac:dyDescent="0.25">
      <c r="A23" s="11"/>
      <c r="B23" s="9"/>
      <c r="C23" s="9"/>
      <c r="D23" s="9"/>
      <c r="E23" s="10"/>
      <c r="F23" s="75"/>
      <c r="G23" s="75"/>
      <c r="H23" s="75"/>
      <c r="I23" s="75"/>
      <c r="J23" s="44"/>
      <c r="K23" s="44"/>
    </row>
    <row r="24" spans="1:15" ht="12.75" hidden="1" customHeight="1" x14ac:dyDescent="0.25">
      <c r="A24" s="11"/>
      <c r="B24" s="9"/>
      <c r="C24" s="9"/>
      <c r="D24" s="9"/>
      <c r="E24" s="10"/>
      <c r="F24" s="8"/>
      <c r="G24" s="75"/>
      <c r="H24" s="75"/>
      <c r="I24" s="75"/>
      <c r="J24" s="44"/>
      <c r="K24" s="44"/>
    </row>
    <row r="25" spans="1:15" ht="15" x14ac:dyDescent="0.25">
      <c r="A25" s="11"/>
      <c r="B25" s="9"/>
      <c r="C25" s="9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30.75" customHeight="1" x14ac:dyDescent="0.2">
      <c r="A26" s="106" t="s">
        <v>32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5" customHeight="1" x14ac:dyDescent="0.2">
      <c r="A27" s="106" t="s">
        <v>33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4.25" customHeight="1" x14ac:dyDescent="0.2">
      <c r="A28" s="106" t="s">
        <v>378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idden="1" x14ac:dyDescent="0.2">
      <c r="A29" s="12"/>
      <c r="B29" s="14"/>
      <c r="C29" s="14"/>
      <c r="D29" s="14"/>
      <c r="E29" s="15"/>
      <c r="F29" s="16"/>
      <c r="G29" s="16"/>
      <c r="H29" s="16"/>
      <c r="I29" s="12"/>
      <c r="J29" s="45"/>
      <c r="K29" s="45"/>
    </row>
    <row r="30" spans="1:15" ht="12.75" x14ac:dyDescent="0.2">
      <c r="A30" s="12"/>
      <c r="B30" s="14"/>
      <c r="C30" s="14"/>
      <c r="D30" s="14"/>
      <c r="E30" s="15"/>
      <c r="F30" s="12"/>
      <c r="G30" s="12"/>
      <c r="H30" s="12"/>
      <c r="I30" s="95" t="s">
        <v>0</v>
      </c>
      <c r="J30" s="96"/>
      <c r="K30" s="45"/>
    </row>
    <row r="31" spans="1:15" s="5" customFormat="1" ht="43.5" customHeight="1" x14ac:dyDescent="0.15">
      <c r="A31" s="87" t="s">
        <v>1</v>
      </c>
      <c r="B31" s="89" t="s">
        <v>257</v>
      </c>
      <c r="C31" s="90"/>
      <c r="D31" s="91"/>
      <c r="E31" s="64" t="s">
        <v>208</v>
      </c>
      <c r="F31" s="64" t="s">
        <v>111</v>
      </c>
      <c r="G31" s="64" t="s">
        <v>110</v>
      </c>
      <c r="H31" s="64" t="s">
        <v>106</v>
      </c>
      <c r="I31" s="64" t="s">
        <v>107</v>
      </c>
      <c r="J31" s="97" t="s">
        <v>105</v>
      </c>
      <c r="K31" s="98"/>
      <c r="L31" s="98"/>
      <c r="M31" s="98"/>
      <c r="N31" s="98"/>
      <c r="O31" s="99"/>
    </row>
    <row r="32" spans="1:15" s="5" customFormat="1" ht="21" customHeight="1" x14ac:dyDescent="0.15">
      <c r="A32" s="88"/>
      <c r="B32" s="92"/>
      <c r="C32" s="93"/>
      <c r="D32" s="94"/>
      <c r="E32" s="65"/>
      <c r="F32" s="65"/>
      <c r="G32" s="65"/>
      <c r="H32" s="65"/>
      <c r="I32" s="65"/>
      <c r="J32" s="25">
        <v>2023</v>
      </c>
      <c r="K32" s="55"/>
      <c r="L32" s="55"/>
      <c r="M32" s="55"/>
      <c r="N32" s="55"/>
      <c r="O32" s="55">
        <v>2024</v>
      </c>
    </row>
    <row r="33" spans="1:15" s="5" customFormat="1" ht="35.25" customHeight="1" x14ac:dyDescent="0.15">
      <c r="A33" s="17" t="s">
        <v>2</v>
      </c>
      <c r="B33" s="72" t="s">
        <v>130</v>
      </c>
      <c r="C33" s="73"/>
      <c r="D33" s="74"/>
      <c r="E33" s="42" t="s">
        <v>18</v>
      </c>
      <c r="F33" s="1"/>
      <c r="G33" s="2"/>
      <c r="H33" s="1"/>
      <c r="I33" s="1"/>
      <c r="J33" s="37">
        <f>J34+J45+J51</f>
        <v>20013.900000000001</v>
      </c>
      <c r="K33" s="46"/>
      <c r="L33" s="46"/>
      <c r="M33" s="46"/>
      <c r="N33" s="46"/>
      <c r="O33" s="37">
        <f>O34+O45+O51</f>
        <v>27549.800000000003</v>
      </c>
    </row>
    <row r="34" spans="1:15" s="5" customFormat="1" x14ac:dyDescent="0.2">
      <c r="A34" s="18"/>
      <c r="B34" s="78" t="s">
        <v>5</v>
      </c>
      <c r="C34" s="79"/>
      <c r="D34" s="80"/>
      <c r="E34" s="1"/>
      <c r="F34" s="1" t="s">
        <v>9</v>
      </c>
      <c r="G34" s="1" t="s">
        <v>20</v>
      </c>
      <c r="H34" s="1"/>
      <c r="I34" s="1"/>
      <c r="J34" s="25">
        <f>J35+J42</f>
        <v>13662.1</v>
      </c>
      <c r="K34" s="46"/>
      <c r="L34" s="46"/>
      <c r="M34" s="46"/>
      <c r="N34" s="46"/>
      <c r="O34" s="25">
        <f>O35+O42</f>
        <v>21199.200000000001</v>
      </c>
    </row>
    <row r="35" spans="1:15" s="5" customFormat="1" ht="33" customHeight="1" x14ac:dyDescent="0.2">
      <c r="A35" s="18"/>
      <c r="B35" s="72" t="s">
        <v>49</v>
      </c>
      <c r="C35" s="73"/>
      <c r="D35" s="74"/>
      <c r="E35" s="20"/>
      <c r="F35" s="1" t="s">
        <v>9</v>
      </c>
      <c r="G35" s="1" t="s">
        <v>14</v>
      </c>
      <c r="H35" s="1"/>
      <c r="I35" s="1"/>
      <c r="J35" s="25">
        <f>J36</f>
        <v>6299.6</v>
      </c>
      <c r="K35" s="46"/>
      <c r="L35" s="46"/>
      <c r="M35" s="46"/>
      <c r="N35" s="46"/>
      <c r="O35" s="25">
        <f>O36</f>
        <v>6199.6</v>
      </c>
    </row>
    <row r="36" spans="1:15" s="5" customFormat="1" ht="33.75" customHeight="1" x14ac:dyDescent="0.2">
      <c r="A36" s="21"/>
      <c r="B36" s="72" t="s">
        <v>368</v>
      </c>
      <c r="C36" s="73"/>
      <c r="D36" s="74"/>
      <c r="E36" s="1"/>
      <c r="F36" s="2" t="s">
        <v>9</v>
      </c>
      <c r="G36" s="2" t="s">
        <v>14</v>
      </c>
      <c r="H36" s="2" t="s">
        <v>137</v>
      </c>
      <c r="I36" s="2"/>
      <c r="J36" s="7">
        <f>J37</f>
        <v>6299.6</v>
      </c>
      <c r="K36" s="46"/>
      <c r="L36" s="46"/>
      <c r="M36" s="46"/>
      <c r="N36" s="46"/>
      <c r="O36" s="7">
        <f>O37</f>
        <v>6199.6</v>
      </c>
    </row>
    <row r="37" spans="1:15" s="5" customFormat="1" ht="44.25" customHeight="1" x14ac:dyDescent="0.2">
      <c r="A37" s="18"/>
      <c r="B37" s="72" t="s">
        <v>369</v>
      </c>
      <c r="C37" s="73"/>
      <c r="D37" s="74"/>
      <c r="E37" s="1"/>
      <c r="F37" s="2" t="s">
        <v>9</v>
      </c>
      <c r="G37" s="2" t="s">
        <v>14</v>
      </c>
      <c r="H37" s="2" t="s">
        <v>138</v>
      </c>
      <c r="I37" s="2"/>
      <c r="J37" s="7">
        <f>J38</f>
        <v>6299.6</v>
      </c>
      <c r="K37" s="46"/>
      <c r="L37" s="46"/>
      <c r="M37" s="46"/>
      <c r="N37" s="46"/>
      <c r="O37" s="7">
        <f>O38</f>
        <v>6199.6</v>
      </c>
    </row>
    <row r="38" spans="1:15" s="5" customFormat="1" ht="25.5" customHeight="1" x14ac:dyDescent="0.2">
      <c r="A38" s="18"/>
      <c r="B38" s="69" t="s">
        <v>69</v>
      </c>
      <c r="C38" s="70"/>
      <c r="D38" s="71"/>
      <c r="E38" s="1"/>
      <c r="F38" s="2" t="s">
        <v>9</v>
      </c>
      <c r="G38" s="2" t="s">
        <v>14</v>
      </c>
      <c r="H38" s="2" t="s">
        <v>139</v>
      </c>
      <c r="I38" s="22"/>
      <c r="J38" s="7">
        <f>J39+J40+J41</f>
        <v>6299.6</v>
      </c>
      <c r="K38" s="46"/>
      <c r="L38" s="46"/>
      <c r="M38" s="46"/>
      <c r="N38" s="46"/>
      <c r="O38" s="7">
        <f>O39+O40+O41</f>
        <v>6199.6</v>
      </c>
    </row>
    <row r="39" spans="1:15" s="5" customFormat="1" ht="57.75" customHeight="1" x14ac:dyDescent="0.2">
      <c r="A39" s="18"/>
      <c r="B39" s="69" t="s">
        <v>89</v>
      </c>
      <c r="C39" s="70"/>
      <c r="D39" s="71"/>
      <c r="E39" s="1"/>
      <c r="F39" s="2" t="s">
        <v>9</v>
      </c>
      <c r="G39" s="2" t="s">
        <v>14</v>
      </c>
      <c r="H39" s="2" t="s">
        <v>139</v>
      </c>
      <c r="I39" s="2" t="s">
        <v>90</v>
      </c>
      <c r="J39" s="7">
        <v>5799.6</v>
      </c>
      <c r="K39" s="46"/>
      <c r="L39" s="46"/>
      <c r="M39" s="46"/>
      <c r="N39" s="46"/>
      <c r="O39" s="7">
        <v>5799.6</v>
      </c>
    </row>
    <row r="40" spans="1:15" s="5" customFormat="1" ht="23.25" customHeight="1" x14ac:dyDescent="0.2">
      <c r="A40" s="18"/>
      <c r="B40" s="69" t="s">
        <v>214</v>
      </c>
      <c r="C40" s="70"/>
      <c r="D40" s="71"/>
      <c r="E40" s="1"/>
      <c r="F40" s="2" t="s">
        <v>9</v>
      </c>
      <c r="G40" s="2" t="s">
        <v>14</v>
      </c>
      <c r="H40" s="2" t="s">
        <v>139</v>
      </c>
      <c r="I40" s="2" t="s">
        <v>92</v>
      </c>
      <c r="J40" s="7">
        <v>497</v>
      </c>
      <c r="K40" s="46"/>
      <c r="L40" s="46"/>
      <c r="M40" s="46"/>
      <c r="N40" s="46"/>
      <c r="O40" s="7">
        <v>397</v>
      </c>
    </row>
    <row r="41" spans="1:15" s="5" customFormat="1" x14ac:dyDescent="0.2">
      <c r="A41" s="18"/>
      <c r="B41" s="69" t="s">
        <v>94</v>
      </c>
      <c r="C41" s="70"/>
      <c r="D41" s="71"/>
      <c r="E41" s="1"/>
      <c r="F41" s="2" t="s">
        <v>9</v>
      </c>
      <c r="G41" s="2" t="s">
        <v>14</v>
      </c>
      <c r="H41" s="2" t="s">
        <v>139</v>
      </c>
      <c r="I41" s="2" t="s">
        <v>95</v>
      </c>
      <c r="J41" s="7">
        <v>3</v>
      </c>
      <c r="K41" s="46"/>
      <c r="L41" s="46"/>
      <c r="M41" s="46"/>
      <c r="N41" s="46"/>
      <c r="O41" s="7">
        <v>3</v>
      </c>
    </row>
    <row r="42" spans="1:15" s="5" customFormat="1" x14ac:dyDescent="0.2">
      <c r="A42" s="18"/>
      <c r="B42" s="72" t="s">
        <v>46</v>
      </c>
      <c r="C42" s="73"/>
      <c r="D42" s="74"/>
      <c r="E42" s="1"/>
      <c r="F42" s="1" t="s">
        <v>9</v>
      </c>
      <c r="G42" s="1" t="s">
        <v>27</v>
      </c>
      <c r="H42" s="1"/>
      <c r="I42" s="1"/>
      <c r="J42" s="25">
        <f>J43</f>
        <v>7362.5</v>
      </c>
      <c r="K42" s="46"/>
      <c r="L42" s="46"/>
      <c r="M42" s="46"/>
      <c r="N42" s="46"/>
      <c r="O42" s="25">
        <f>O43</f>
        <v>14999.6</v>
      </c>
    </row>
    <row r="43" spans="1:15" s="5" customFormat="1" x14ac:dyDescent="0.2">
      <c r="A43" s="18"/>
      <c r="B43" s="69" t="s">
        <v>318</v>
      </c>
      <c r="C43" s="70"/>
      <c r="D43" s="71"/>
      <c r="E43" s="1"/>
      <c r="F43" s="2" t="s">
        <v>9</v>
      </c>
      <c r="G43" s="2" t="s">
        <v>27</v>
      </c>
      <c r="H43" s="23">
        <v>5140080160</v>
      </c>
      <c r="I43" s="1"/>
      <c r="J43" s="7">
        <f>J44</f>
        <v>7362.5</v>
      </c>
      <c r="K43" s="46"/>
      <c r="L43" s="46"/>
      <c r="M43" s="46"/>
      <c r="N43" s="46"/>
      <c r="O43" s="7">
        <f>O44</f>
        <v>14999.6</v>
      </c>
    </row>
    <row r="44" spans="1:15" s="5" customFormat="1" x14ac:dyDescent="0.2">
      <c r="A44" s="18"/>
      <c r="B44" s="69" t="s">
        <v>94</v>
      </c>
      <c r="C44" s="70"/>
      <c r="D44" s="71"/>
      <c r="E44" s="1"/>
      <c r="F44" s="2" t="s">
        <v>9</v>
      </c>
      <c r="G44" s="2" t="s">
        <v>27</v>
      </c>
      <c r="H44" s="23">
        <v>5140080160</v>
      </c>
      <c r="I44" s="2" t="s">
        <v>95</v>
      </c>
      <c r="J44" s="7">
        <v>7362.5</v>
      </c>
      <c r="K44" s="46"/>
      <c r="L44" s="46"/>
      <c r="M44" s="46"/>
      <c r="N44" s="46"/>
      <c r="O44" s="7">
        <v>14999.6</v>
      </c>
    </row>
    <row r="45" spans="1:15" s="5" customFormat="1" ht="24.75" customHeight="1" x14ac:dyDescent="0.2">
      <c r="A45" s="18"/>
      <c r="B45" s="72" t="s">
        <v>29</v>
      </c>
      <c r="C45" s="73"/>
      <c r="D45" s="74"/>
      <c r="E45" s="17"/>
      <c r="F45" s="1" t="s">
        <v>27</v>
      </c>
      <c r="G45" s="1" t="s">
        <v>20</v>
      </c>
      <c r="H45" s="1"/>
      <c r="I45" s="1"/>
      <c r="J45" s="25">
        <f>J47</f>
        <v>22.1</v>
      </c>
      <c r="K45" s="46"/>
      <c r="L45" s="46"/>
      <c r="M45" s="46"/>
      <c r="N45" s="46"/>
      <c r="O45" s="25">
        <f>O47</f>
        <v>20.9</v>
      </c>
    </row>
    <row r="46" spans="1:15" s="5" customFormat="1" ht="24" customHeight="1" x14ac:dyDescent="0.2">
      <c r="A46" s="18"/>
      <c r="B46" s="69" t="s">
        <v>121</v>
      </c>
      <c r="C46" s="70"/>
      <c r="D46" s="71"/>
      <c r="E46" s="23"/>
      <c r="F46" s="2" t="s">
        <v>27</v>
      </c>
      <c r="G46" s="2" t="s">
        <v>9</v>
      </c>
      <c r="H46" s="2"/>
      <c r="I46" s="2"/>
      <c r="J46" s="7">
        <f>J47</f>
        <v>22.1</v>
      </c>
      <c r="K46" s="47"/>
      <c r="L46" s="47"/>
      <c r="M46" s="47"/>
      <c r="N46" s="47"/>
      <c r="O46" s="7">
        <f>O47</f>
        <v>20.9</v>
      </c>
    </row>
    <row r="47" spans="1:15" s="5" customFormat="1" ht="35.25" customHeight="1" x14ac:dyDescent="0.2">
      <c r="A47" s="18"/>
      <c r="B47" s="84" t="s">
        <v>370</v>
      </c>
      <c r="C47" s="85"/>
      <c r="D47" s="86"/>
      <c r="E47" s="2"/>
      <c r="F47" s="2" t="s">
        <v>27</v>
      </c>
      <c r="G47" s="2" t="s">
        <v>9</v>
      </c>
      <c r="H47" s="2" t="s">
        <v>137</v>
      </c>
      <c r="I47" s="2"/>
      <c r="J47" s="7">
        <f>J48</f>
        <v>22.1</v>
      </c>
      <c r="K47" s="46"/>
      <c r="L47" s="46"/>
      <c r="M47" s="46"/>
      <c r="N47" s="46"/>
      <c r="O47" s="7">
        <f>O48</f>
        <v>20.9</v>
      </c>
    </row>
    <row r="48" spans="1:15" s="5" customFormat="1" ht="25.5" customHeight="1" x14ac:dyDescent="0.2">
      <c r="A48" s="18"/>
      <c r="B48" s="69" t="s">
        <v>264</v>
      </c>
      <c r="C48" s="70"/>
      <c r="D48" s="71"/>
      <c r="E48" s="23"/>
      <c r="F48" s="2" t="s">
        <v>27</v>
      </c>
      <c r="G48" s="2" t="s">
        <v>9</v>
      </c>
      <c r="H48" s="2" t="s">
        <v>143</v>
      </c>
      <c r="I48" s="2"/>
      <c r="J48" s="7">
        <f>J49</f>
        <v>22.1</v>
      </c>
      <c r="K48" s="46"/>
      <c r="L48" s="46"/>
      <c r="M48" s="46"/>
      <c r="N48" s="46"/>
      <c r="O48" s="7">
        <f>O49</f>
        <v>20.9</v>
      </c>
    </row>
    <row r="49" spans="1:15" s="5" customFormat="1" x14ac:dyDescent="0.2">
      <c r="A49" s="18"/>
      <c r="B49" s="69" t="s">
        <v>30</v>
      </c>
      <c r="C49" s="70"/>
      <c r="D49" s="71"/>
      <c r="E49" s="17"/>
      <c r="F49" s="2" t="s">
        <v>27</v>
      </c>
      <c r="G49" s="2" t="s">
        <v>9</v>
      </c>
      <c r="H49" s="2" t="s">
        <v>144</v>
      </c>
      <c r="I49" s="2"/>
      <c r="J49" s="7">
        <f>J50</f>
        <v>22.1</v>
      </c>
      <c r="K49" s="46"/>
      <c r="L49" s="46"/>
      <c r="M49" s="46"/>
      <c r="N49" s="46"/>
      <c r="O49" s="7">
        <f>O50</f>
        <v>20.9</v>
      </c>
    </row>
    <row r="50" spans="1:15" s="5" customFormat="1" ht="24" customHeight="1" x14ac:dyDescent="0.2">
      <c r="A50" s="18"/>
      <c r="B50" s="69" t="s">
        <v>97</v>
      </c>
      <c r="C50" s="70"/>
      <c r="D50" s="71"/>
      <c r="E50" s="17"/>
      <c r="F50" s="2" t="s">
        <v>27</v>
      </c>
      <c r="G50" s="2" t="s">
        <v>9</v>
      </c>
      <c r="H50" s="2" t="s">
        <v>144</v>
      </c>
      <c r="I50" s="2" t="s">
        <v>96</v>
      </c>
      <c r="J50" s="7">
        <v>22.1</v>
      </c>
      <c r="K50" s="46"/>
      <c r="L50" s="46"/>
      <c r="M50" s="46"/>
      <c r="N50" s="46"/>
      <c r="O50" s="7">
        <v>20.9</v>
      </c>
    </row>
    <row r="51" spans="1:15" s="5" customFormat="1" ht="33" customHeight="1" x14ac:dyDescent="0.2">
      <c r="A51" s="18"/>
      <c r="B51" s="72" t="s">
        <v>209</v>
      </c>
      <c r="C51" s="73"/>
      <c r="D51" s="74"/>
      <c r="E51" s="1"/>
      <c r="F51" s="1" t="s">
        <v>21</v>
      </c>
      <c r="G51" s="1" t="s">
        <v>20</v>
      </c>
      <c r="H51" s="1"/>
      <c r="I51" s="1"/>
      <c r="J51" s="25">
        <f t="shared" ref="J51:O51" si="0">J52</f>
        <v>6329.7</v>
      </c>
      <c r="K51" s="25">
        <f t="shared" si="0"/>
        <v>0</v>
      </c>
      <c r="L51" s="25">
        <f t="shared" si="0"/>
        <v>0</v>
      </c>
      <c r="M51" s="25">
        <f t="shared" si="0"/>
        <v>0</v>
      </c>
      <c r="N51" s="25">
        <f t="shared" si="0"/>
        <v>0</v>
      </c>
      <c r="O51" s="25">
        <f t="shared" si="0"/>
        <v>6329.7</v>
      </c>
    </row>
    <row r="52" spans="1:15" s="5" customFormat="1" ht="33.75" customHeight="1" x14ac:dyDescent="0.2">
      <c r="A52" s="18"/>
      <c r="B52" s="69" t="s">
        <v>28</v>
      </c>
      <c r="C52" s="70"/>
      <c r="D52" s="71"/>
      <c r="E52" s="2"/>
      <c r="F52" s="2" t="s">
        <v>21</v>
      </c>
      <c r="G52" s="2" t="s">
        <v>9</v>
      </c>
      <c r="H52" s="2"/>
      <c r="I52" s="2"/>
      <c r="J52" s="7">
        <f>J55</f>
        <v>6329.7</v>
      </c>
      <c r="K52" s="47"/>
      <c r="L52" s="47"/>
      <c r="M52" s="47"/>
      <c r="N52" s="47"/>
      <c r="O52" s="7">
        <f>O55</f>
        <v>6329.7</v>
      </c>
    </row>
    <row r="53" spans="1:15" s="5" customFormat="1" x14ac:dyDescent="0.2">
      <c r="A53" s="18"/>
      <c r="B53" s="69" t="s">
        <v>122</v>
      </c>
      <c r="C53" s="70"/>
      <c r="D53" s="71"/>
      <c r="E53" s="1"/>
      <c r="F53" s="2" t="s">
        <v>21</v>
      </c>
      <c r="G53" s="2" t="s">
        <v>9</v>
      </c>
      <c r="H53" s="2" t="s">
        <v>360</v>
      </c>
      <c r="I53" s="2"/>
      <c r="J53" s="7">
        <f>J54</f>
        <v>6329.7</v>
      </c>
      <c r="K53" s="46"/>
      <c r="L53" s="46"/>
      <c r="M53" s="46"/>
      <c r="N53" s="46"/>
      <c r="O53" s="7">
        <f>O54</f>
        <v>6329.7</v>
      </c>
    </row>
    <row r="54" spans="1:15" s="5" customFormat="1" x14ac:dyDescent="0.2">
      <c r="A54" s="18"/>
      <c r="B54" s="69" t="s">
        <v>128</v>
      </c>
      <c r="C54" s="70"/>
      <c r="D54" s="71"/>
      <c r="E54" s="2"/>
      <c r="F54" s="2" t="s">
        <v>21</v>
      </c>
      <c r="G54" s="2" t="s">
        <v>9</v>
      </c>
      <c r="H54" s="2" t="s">
        <v>137</v>
      </c>
      <c r="I54" s="2"/>
      <c r="J54" s="7">
        <f>J55</f>
        <v>6329.7</v>
      </c>
      <c r="K54" s="46"/>
      <c r="L54" s="46"/>
      <c r="M54" s="46"/>
      <c r="N54" s="46"/>
      <c r="O54" s="7">
        <f>O55</f>
        <v>6329.7</v>
      </c>
    </row>
    <row r="55" spans="1:15" s="5" customFormat="1" ht="24" customHeight="1" x14ac:dyDescent="0.2">
      <c r="A55" s="18"/>
      <c r="B55" s="69" t="s">
        <v>79</v>
      </c>
      <c r="C55" s="70"/>
      <c r="D55" s="71"/>
      <c r="E55" s="2"/>
      <c r="F55" s="2" t="s">
        <v>21</v>
      </c>
      <c r="G55" s="2" t="s">
        <v>9</v>
      </c>
      <c r="H55" s="2" t="s">
        <v>359</v>
      </c>
      <c r="I55" s="2"/>
      <c r="J55" s="7">
        <f>J57+J59</f>
        <v>6329.7</v>
      </c>
      <c r="K55" s="46"/>
      <c r="L55" s="46"/>
      <c r="M55" s="46"/>
      <c r="N55" s="46"/>
      <c r="O55" s="7">
        <f>O57+O59</f>
        <v>6329.7</v>
      </c>
    </row>
    <row r="56" spans="1:15" s="5" customFormat="1" ht="33.75" customHeight="1" x14ac:dyDescent="0.2">
      <c r="A56" s="18"/>
      <c r="B56" s="81" t="s">
        <v>63</v>
      </c>
      <c r="C56" s="82"/>
      <c r="D56" s="83"/>
      <c r="E56" s="24"/>
      <c r="F56" s="2" t="s">
        <v>21</v>
      </c>
      <c r="G56" s="2" t="s">
        <v>9</v>
      </c>
      <c r="H56" s="2" t="s">
        <v>358</v>
      </c>
      <c r="I56" s="2"/>
      <c r="J56" s="7">
        <f>J57</f>
        <v>4829.7</v>
      </c>
      <c r="K56" s="46"/>
      <c r="L56" s="46"/>
      <c r="M56" s="46"/>
      <c r="N56" s="46"/>
      <c r="O56" s="7">
        <f>O57</f>
        <v>4829.7</v>
      </c>
    </row>
    <row r="57" spans="1:15" s="5" customFormat="1" ht="35.25" customHeight="1" x14ac:dyDescent="0.2">
      <c r="A57" s="18"/>
      <c r="B57" s="69" t="s">
        <v>115</v>
      </c>
      <c r="C57" s="70"/>
      <c r="D57" s="71"/>
      <c r="E57" s="1"/>
      <c r="F57" s="2" t="s">
        <v>21</v>
      </c>
      <c r="G57" s="2" t="s">
        <v>9</v>
      </c>
      <c r="H57" s="2" t="s">
        <v>357</v>
      </c>
      <c r="I57" s="2"/>
      <c r="J57" s="7">
        <f>J58</f>
        <v>4829.7</v>
      </c>
      <c r="K57" s="46"/>
      <c r="L57" s="46"/>
      <c r="M57" s="46"/>
      <c r="N57" s="46"/>
      <c r="O57" s="7">
        <f>O58</f>
        <v>4829.7</v>
      </c>
    </row>
    <row r="58" spans="1:15" s="5" customFormat="1" x14ac:dyDescent="0.2">
      <c r="A58" s="18"/>
      <c r="B58" s="69" t="s">
        <v>98</v>
      </c>
      <c r="C58" s="70"/>
      <c r="D58" s="71"/>
      <c r="E58" s="1"/>
      <c r="F58" s="2" t="s">
        <v>21</v>
      </c>
      <c r="G58" s="2" t="s">
        <v>9</v>
      </c>
      <c r="H58" s="2" t="s">
        <v>357</v>
      </c>
      <c r="I58" s="2" t="s">
        <v>22</v>
      </c>
      <c r="J58" s="7">
        <v>4829.7</v>
      </c>
      <c r="K58" s="46"/>
      <c r="L58" s="46"/>
      <c r="M58" s="46"/>
      <c r="N58" s="46"/>
      <c r="O58" s="7">
        <v>4829.7</v>
      </c>
    </row>
    <row r="59" spans="1:15" s="5" customFormat="1" x14ac:dyDescent="0.2">
      <c r="A59" s="18"/>
      <c r="B59" s="69" t="s">
        <v>87</v>
      </c>
      <c r="C59" s="70"/>
      <c r="D59" s="71"/>
      <c r="E59" s="24"/>
      <c r="F59" s="2" t="s">
        <v>21</v>
      </c>
      <c r="G59" s="2" t="s">
        <v>9</v>
      </c>
      <c r="H59" s="2" t="s">
        <v>356</v>
      </c>
      <c r="I59" s="2"/>
      <c r="J59" s="7">
        <f>J60</f>
        <v>1500</v>
      </c>
      <c r="K59" s="48"/>
      <c r="L59" s="48"/>
      <c r="M59" s="48"/>
      <c r="N59" s="48"/>
      <c r="O59" s="7">
        <f>O60</f>
        <v>1500</v>
      </c>
    </row>
    <row r="60" spans="1:15" s="5" customFormat="1" x14ac:dyDescent="0.2">
      <c r="A60" s="18"/>
      <c r="B60" s="69" t="s">
        <v>98</v>
      </c>
      <c r="C60" s="70"/>
      <c r="D60" s="71"/>
      <c r="E60" s="24"/>
      <c r="F60" s="2" t="s">
        <v>21</v>
      </c>
      <c r="G60" s="2" t="s">
        <v>9</v>
      </c>
      <c r="H60" s="2" t="s">
        <v>356</v>
      </c>
      <c r="I60" s="2" t="s">
        <v>22</v>
      </c>
      <c r="J60" s="7">
        <v>1500</v>
      </c>
      <c r="K60" s="49"/>
      <c r="L60" s="49"/>
      <c r="M60" s="49"/>
      <c r="N60" s="49"/>
      <c r="O60" s="7">
        <v>1500</v>
      </c>
    </row>
    <row r="61" spans="1:15" s="5" customFormat="1" ht="35.25" customHeight="1" x14ac:dyDescent="0.15">
      <c r="A61" s="1" t="s">
        <v>37</v>
      </c>
      <c r="B61" s="72" t="s">
        <v>34</v>
      </c>
      <c r="C61" s="73"/>
      <c r="D61" s="74"/>
      <c r="E61" s="1" t="s">
        <v>52</v>
      </c>
      <c r="F61" s="1"/>
      <c r="G61" s="1"/>
      <c r="H61" s="1"/>
      <c r="I61" s="1"/>
      <c r="J61" s="25">
        <f t="shared" ref="J61:O61" si="1">J63</f>
        <v>4214.5</v>
      </c>
      <c r="K61" s="25">
        <f t="shared" si="1"/>
        <v>0</v>
      </c>
      <c r="L61" s="25">
        <f t="shared" si="1"/>
        <v>0</v>
      </c>
      <c r="M61" s="25">
        <f t="shared" si="1"/>
        <v>0</v>
      </c>
      <c r="N61" s="25">
        <f t="shared" si="1"/>
        <v>0</v>
      </c>
      <c r="O61" s="25">
        <f t="shared" si="1"/>
        <v>4114.5</v>
      </c>
    </row>
    <row r="62" spans="1:15" s="5" customFormat="1" ht="10.5" x14ac:dyDescent="0.15">
      <c r="A62" s="29"/>
      <c r="B62" s="78" t="s">
        <v>5</v>
      </c>
      <c r="C62" s="79"/>
      <c r="D62" s="80"/>
      <c r="E62" s="1"/>
      <c r="F62" s="1" t="s">
        <v>9</v>
      </c>
      <c r="G62" s="1" t="s">
        <v>20</v>
      </c>
      <c r="H62" s="1"/>
      <c r="I62" s="1"/>
      <c r="J62" s="25">
        <f>J63</f>
        <v>4214.5</v>
      </c>
      <c r="K62" s="46"/>
      <c r="L62" s="46"/>
      <c r="M62" s="46"/>
      <c r="N62" s="46"/>
      <c r="O62" s="25">
        <f>O63</f>
        <v>4114.5</v>
      </c>
    </row>
    <row r="63" spans="1:15" s="5" customFormat="1" ht="10.5" x14ac:dyDescent="0.15">
      <c r="A63" s="30"/>
      <c r="B63" s="72" t="s">
        <v>46</v>
      </c>
      <c r="C63" s="73"/>
      <c r="D63" s="74"/>
      <c r="E63" s="17"/>
      <c r="F63" s="1" t="s">
        <v>9</v>
      </c>
      <c r="G63" s="1" t="s">
        <v>27</v>
      </c>
      <c r="H63" s="1"/>
      <c r="I63" s="1"/>
      <c r="J63" s="25">
        <f>J64</f>
        <v>4214.5</v>
      </c>
      <c r="K63" s="25">
        <f t="shared" ref="K63:N65" si="2">K64</f>
        <v>0</v>
      </c>
      <c r="L63" s="25">
        <f t="shared" si="2"/>
        <v>0</v>
      </c>
      <c r="M63" s="25">
        <f t="shared" si="2"/>
        <v>0</v>
      </c>
      <c r="N63" s="25">
        <f t="shared" si="2"/>
        <v>0</v>
      </c>
      <c r="O63" s="25">
        <f>O64</f>
        <v>4114.5</v>
      </c>
    </row>
    <row r="64" spans="1:15" s="5" customFormat="1" x14ac:dyDescent="0.15">
      <c r="A64" s="30"/>
      <c r="B64" s="69" t="s">
        <v>122</v>
      </c>
      <c r="C64" s="70"/>
      <c r="D64" s="71"/>
      <c r="E64" s="1"/>
      <c r="F64" s="2" t="s">
        <v>9</v>
      </c>
      <c r="G64" s="2" t="s">
        <v>27</v>
      </c>
      <c r="H64" s="2" t="s">
        <v>145</v>
      </c>
      <c r="I64" s="1"/>
      <c r="J64" s="7">
        <f>J65</f>
        <v>4214.5</v>
      </c>
      <c r="K64" s="7">
        <f t="shared" si="2"/>
        <v>0</v>
      </c>
      <c r="L64" s="7">
        <f t="shared" si="2"/>
        <v>0</v>
      </c>
      <c r="M64" s="7">
        <f t="shared" si="2"/>
        <v>0</v>
      </c>
      <c r="N64" s="7">
        <f t="shared" si="2"/>
        <v>0</v>
      </c>
      <c r="O64" s="7">
        <f>O65</f>
        <v>4114.5</v>
      </c>
    </row>
    <row r="65" spans="1:15" s="5" customFormat="1" ht="24.75" customHeight="1" x14ac:dyDescent="0.2">
      <c r="A65" s="18"/>
      <c r="B65" s="69" t="s">
        <v>34</v>
      </c>
      <c r="C65" s="70"/>
      <c r="D65" s="71"/>
      <c r="E65" s="1"/>
      <c r="F65" s="2" t="s">
        <v>9</v>
      </c>
      <c r="G65" s="2" t="s">
        <v>27</v>
      </c>
      <c r="H65" s="2" t="s">
        <v>146</v>
      </c>
      <c r="I65" s="2"/>
      <c r="J65" s="7">
        <f>J66</f>
        <v>4214.5</v>
      </c>
      <c r="K65" s="7">
        <f t="shared" si="2"/>
        <v>0</v>
      </c>
      <c r="L65" s="7">
        <f t="shared" si="2"/>
        <v>0</v>
      </c>
      <c r="M65" s="7">
        <f t="shared" si="2"/>
        <v>0</v>
      </c>
      <c r="N65" s="7">
        <f t="shared" si="2"/>
        <v>0</v>
      </c>
      <c r="O65" s="7">
        <f>O66</f>
        <v>4114.5</v>
      </c>
    </row>
    <row r="66" spans="1:15" s="5" customFormat="1" ht="24" customHeight="1" x14ac:dyDescent="0.2">
      <c r="A66" s="18"/>
      <c r="B66" s="69" t="s">
        <v>69</v>
      </c>
      <c r="C66" s="70"/>
      <c r="D66" s="71"/>
      <c r="E66" s="1"/>
      <c r="F66" s="2" t="s">
        <v>9</v>
      </c>
      <c r="G66" s="2" t="s">
        <v>27</v>
      </c>
      <c r="H66" s="2" t="s">
        <v>147</v>
      </c>
      <c r="I66" s="2"/>
      <c r="J66" s="7">
        <f>J67+J68+J69</f>
        <v>4214.5</v>
      </c>
      <c r="K66" s="7">
        <f>K67+K68</f>
        <v>0</v>
      </c>
      <c r="L66" s="7">
        <f>L67+L68</f>
        <v>0</v>
      </c>
      <c r="M66" s="7">
        <f>M67+M68</f>
        <v>0</v>
      </c>
      <c r="N66" s="7">
        <f>N67+N68</f>
        <v>0</v>
      </c>
      <c r="O66" s="7">
        <f>O67+O68+O69</f>
        <v>4114.5</v>
      </c>
    </row>
    <row r="67" spans="1:15" s="5" customFormat="1" ht="57.75" customHeight="1" x14ac:dyDescent="0.2">
      <c r="A67" s="18"/>
      <c r="B67" s="69" t="s">
        <v>89</v>
      </c>
      <c r="C67" s="70"/>
      <c r="D67" s="71"/>
      <c r="E67" s="1"/>
      <c r="F67" s="2" t="s">
        <v>9</v>
      </c>
      <c r="G67" s="2" t="s">
        <v>27</v>
      </c>
      <c r="H67" s="2" t="s">
        <v>147</v>
      </c>
      <c r="I67" s="2" t="s">
        <v>90</v>
      </c>
      <c r="J67" s="7">
        <v>3481.9</v>
      </c>
      <c r="K67" s="46"/>
      <c r="L67" s="46"/>
      <c r="M67" s="46"/>
      <c r="N67" s="46"/>
      <c r="O67" s="7">
        <v>3481.9</v>
      </c>
    </row>
    <row r="68" spans="1:15" s="5" customFormat="1" ht="24.75" customHeight="1" x14ac:dyDescent="0.2">
      <c r="A68" s="18"/>
      <c r="B68" s="69" t="s">
        <v>214</v>
      </c>
      <c r="C68" s="70"/>
      <c r="D68" s="71"/>
      <c r="E68" s="1"/>
      <c r="F68" s="2" t="s">
        <v>9</v>
      </c>
      <c r="G68" s="2" t="s">
        <v>27</v>
      </c>
      <c r="H68" s="2" t="s">
        <v>147</v>
      </c>
      <c r="I68" s="2" t="s">
        <v>92</v>
      </c>
      <c r="J68" s="7">
        <v>731</v>
      </c>
      <c r="K68" s="46"/>
      <c r="L68" s="46"/>
      <c r="M68" s="46"/>
      <c r="N68" s="46"/>
      <c r="O68" s="7">
        <v>631</v>
      </c>
    </row>
    <row r="69" spans="1:15" s="5" customFormat="1" x14ac:dyDescent="0.2">
      <c r="A69" s="18"/>
      <c r="B69" s="69" t="s">
        <v>94</v>
      </c>
      <c r="C69" s="70"/>
      <c r="D69" s="71"/>
      <c r="E69" s="1"/>
      <c r="F69" s="2" t="s">
        <v>9</v>
      </c>
      <c r="G69" s="2" t="s">
        <v>27</v>
      </c>
      <c r="H69" s="2" t="s">
        <v>147</v>
      </c>
      <c r="I69" s="2" t="s">
        <v>95</v>
      </c>
      <c r="J69" s="7">
        <v>1.6</v>
      </c>
      <c r="K69" s="46"/>
      <c r="L69" s="46"/>
      <c r="M69" s="46"/>
      <c r="N69" s="46"/>
      <c r="O69" s="7">
        <v>1.6</v>
      </c>
    </row>
    <row r="70" spans="1:15" ht="32.25" customHeight="1" x14ac:dyDescent="0.2">
      <c r="A70" s="17" t="s">
        <v>4</v>
      </c>
      <c r="B70" s="72" t="s">
        <v>129</v>
      </c>
      <c r="C70" s="73"/>
      <c r="D70" s="74"/>
      <c r="E70" s="42">
        <v>910</v>
      </c>
      <c r="F70" s="1"/>
      <c r="G70" s="1"/>
      <c r="H70" s="1"/>
      <c r="I70" s="1"/>
      <c r="J70" s="25">
        <f t="shared" ref="J70:O70" si="3">J71</f>
        <v>121819.7</v>
      </c>
      <c r="K70" s="25">
        <f t="shared" si="3"/>
        <v>0</v>
      </c>
      <c r="L70" s="25">
        <f t="shared" si="3"/>
        <v>0</v>
      </c>
      <c r="M70" s="25">
        <f t="shared" si="3"/>
        <v>0</v>
      </c>
      <c r="N70" s="25">
        <f t="shared" si="3"/>
        <v>0</v>
      </c>
      <c r="O70" s="25">
        <f t="shared" si="3"/>
        <v>75099.599999999991</v>
      </c>
    </row>
    <row r="71" spans="1:15" x14ac:dyDescent="0.2">
      <c r="A71" s="18"/>
      <c r="B71" s="72" t="s">
        <v>38</v>
      </c>
      <c r="C71" s="73"/>
      <c r="D71" s="74"/>
      <c r="E71" s="1"/>
      <c r="F71" s="1" t="s">
        <v>13</v>
      </c>
      <c r="G71" s="1" t="s">
        <v>20</v>
      </c>
      <c r="H71" s="2"/>
      <c r="I71" s="2"/>
      <c r="J71" s="25">
        <f t="shared" ref="J71:O71" si="4">J72+J107+J115</f>
        <v>121819.7</v>
      </c>
      <c r="K71" s="25">
        <f t="shared" si="4"/>
        <v>0</v>
      </c>
      <c r="L71" s="25">
        <f t="shared" si="4"/>
        <v>0</v>
      </c>
      <c r="M71" s="25">
        <f t="shared" si="4"/>
        <v>0</v>
      </c>
      <c r="N71" s="25">
        <f t="shared" si="4"/>
        <v>0</v>
      </c>
      <c r="O71" s="25">
        <f t="shared" si="4"/>
        <v>75099.599999999991</v>
      </c>
    </row>
    <row r="72" spans="1:15" ht="16.5" customHeight="1" x14ac:dyDescent="0.2">
      <c r="A72" s="18"/>
      <c r="B72" s="78" t="s">
        <v>50</v>
      </c>
      <c r="C72" s="79"/>
      <c r="D72" s="80"/>
      <c r="E72" s="1"/>
      <c r="F72" s="1" t="s">
        <v>13</v>
      </c>
      <c r="G72" s="1" t="s">
        <v>9</v>
      </c>
      <c r="H72" s="1"/>
      <c r="I72" s="1"/>
      <c r="J72" s="25">
        <f>J73+J102+J94+J98+J96</f>
        <v>115259.6</v>
      </c>
      <c r="K72" s="25">
        <f>K73+K102</f>
        <v>0</v>
      </c>
      <c r="L72" s="25">
        <f>L73+L102</f>
        <v>0</v>
      </c>
      <c r="M72" s="25">
        <f>M73+M102</f>
        <v>0</v>
      </c>
      <c r="N72" s="25">
        <f>N73+N102</f>
        <v>0</v>
      </c>
      <c r="O72" s="25">
        <f>O73+O102+O94+O98</f>
        <v>68589.5</v>
      </c>
    </row>
    <row r="73" spans="1:15" ht="33.75" customHeight="1" x14ac:dyDescent="0.2">
      <c r="A73" s="18"/>
      <c r="B73" s="72" t="s">
        <v>408</v>
      </c>
      <c r="C73" s="73"/>
      <c r="D73" s="74"/>
      <c r="E73" s="1"/>
      <c r="F73" s="2" t="s">
        <v>13</v>
      </c>
      <c r="G73" s="2" t="s">
        <v>9</v>
      </c>
      <c r="H73" s="2" t="s">
        <v>149</v>
      </c>
      <c r="I73" s="2"/>
      <c r="J73" s="7">
        <f>J74+J83+J90</f>
        <v>78502.387000000002</v>
      </c>
      <c r="O73" s="7">
        <f>O74+O83+O90</f>
        <v>67084.399999999994</v>
      </c>
    </row>
    <row r="74" spans="1:15" ht="35.25" customHeight="1" x14ac:dyDescent="0.2">
      <c r="A74" s="18"/>
      <c r="B74" s="72" t="s">
        <v>80</v>
      </c>
      <c r="C74" s="73"/>
      <c r="D74" s="74"/>
      <c r="E74" s="1"/>
      <c r="F74" s="2" t="s">
        <v>13</v>
      </c>
      <c r="G74" s="2" t="s">
        <v>9</v>
      </c>
      <c r="H74" s="2" t="s">
        <v>151</v>
      </c>
      <c r="I74" s="2"/>
      <c r="J74" s="7">
        <f>J75+J76+J77+J78+J79+J80+J81</f>
        <v>60725.686999999998</v>
      </c>
      <c r="K74" s="7">
        <f>K75+K76+K77+K78+K79+K80</f>
        <v>0</v>
      </c>
      <c r="L74" s="7">
        <f>L75+L76+L77+L78+L79+L80</f>
        <v>0</v>
      </c>
      <c r="M74" s="7">
        <f>M75+M76+M77+M78+M79+M80</f>
        <v>0</v>
      </c>
      <c r="N74" s="7">
        <f>N75+N76+N77+N78+N79+N80</f>
        <v>0</v>
      </c>
      <c r="O74" s="7">
        <f>O75+O76+O77+O78+O79+O80+O81</f>
        <v>49307.7</v>
      </c>
    </row>
    <row r="75" spans="1:15" ht="24.75" customHeight="1" x14ac:dyDescent="0.2">
      <c r="A75" s="18"/>
      <c r="B75" s="69" t="s">
        <v>272</v>
      </c>
      <c r="C75" s="70"/>
      <c r="D75" s="71"/>
      <c r="E75" s="1"/>
      <c r="F75" s="2" t="s">
        <v>13</v>
      </c>
      <c r="G75" s="2" t="s">
        <v>9</v>
      </c>
      <c r="H75" s="2" t="s">
        <v>152</v>
      </c>
      <c r="I75" s="2" t="s">
        <v>101</v>
      </c>
      <c r="J75" s="7">
        <v>3840.5</v>
      </c>
      <c r="O75" s="7">
        <v>3840.5</v>
      </c>
    </row>
    <row r="76" spans="1:15" ht="45.75" customHeight="1" x14ac:dyDescent="0.2">
      <c r="A76" s="18"/>
      <c r="B76" s="69" t="s">
        <v>278</v>
      </c>
      <c r="C76" s="70"/>
      <c r="D76" s="71"/>
      <c r="E76" s="1"/>
      <c r="F76" s="2" t="s">
        <v>13</v>
      </c>
      <c r="G76" s="2" t="s">
        <v>9</v>
      </c>
      <c r="H76" s="2" t="s">
        <v>275</v>
      </c>
      <c r="I76" s="2" t="s">
        <v>101</v>
      </c>
      <c r="J76" s="7">
        <v>31036.2</v>
      </c>
      <c r="O76" s="7">
        <v>31036.2</v>
      </c>
    </row>
    <row r="77" spans="1:15" ht="45.75" customHeight="1" x14ac:dyDescent="0.2">
      <c r="A77" s="18"/>
      <c r="B77" s="69" t="s">
        <v>279</v>
      </c>
      <c r="C77" s="70"/>
      <c r="D77" s="71"/>
      <c r="E77" s="1"/>
      <c r="F77" s="2" t="s">
        <v>13</v>
      </c>
      <c r="G77" s="2" t="s">
        <v>9</v>
      </c>
      <c r="H77" s="2" t="s">
        <v>276</v>
      </c>
      <c r="I77" s="2" t="s">
        <v>101</v>
      </c>
      <c r="J77" s="7">
        <v>9372.9</v>
      </c>
      <c r="O77" s="7">
        <v>9372.9</v>
      </c>
    </row>
    <row r="78" spans="1:15" ht="33.75" customHeight="1" x14ac:dyDescent="0.2">
      <c r="A78" s="18"/>
      <c r="B78" s="69" t="s">
        <v>273</v>
      </c>
      <c r="C78" s="70"/>
      <c r="D78" s="71"/>
      <c r="E78" s="1"/>
      <c r="F78" s="2" t="s">
        <v>13</v>
      </c>
      <c r="G78" s="2" t="s">
        <v>9</v>
      </c>
      <c r="H78" s="2" t="s">
        <v>222</v>
      </c>
      <c r="I78" s="2" t="s">
        <v>101</v>
      </c>
      <c r="J78" s="7">
        <f>2500-1221.113</f>
        <v>1278.8869999999999</v>
      </c>
      <c r="O78" s="7">
        <v>2500</v>
      </c>
    </row>
    <row r="79" spans="1:15" ht="35.25" customHeight="1" x14ac:dyDescent="0.2">
      <c r="A79" s="18"/>
      <c r="B79" s="69" t="s">
        <v>274</v>
      </c>
      <c r="C79" s="70"/>
      <c r="D79" s="71"/>
      <c r="E79" s="1"/>
      <c r="F79" s="2" t="s">
        <v>13</v>
      </c>
      <c r="G79" s="2" t="s">
        <v>9</v>
      </c>
      <c r="H79" s="2" t="s">
        <v>223</v>
      </c>
      <c r="I79" s="2" t="s">
        <v>101</v>
      </c>
      <c r="J79" s="7">
        <v>1548</v>
      </c>
      <c r="O79" s="7">
        <v>1548</v>
      </c>
    </row>
    <row r="80" spans="1:15" ht="35.25" customHeight="1" x14ac:dyDescent="0.2">
      <c r="A80" s="18"/>
      <c r="B80" s="69" t="s">
        <v>416</v>
      </c>
      <c r="C80" s="70"/>
      <c r="D80" s="71"/>
      <c r="E80" s="1"/>
      <c r="F80" s="2" t="s">
        <v>13</v>
      </c>
      <c r="G80" s="2" t="s">
        <v>9</v>
      </c>
      <c r="H80" s="2" t="s">
        <v>354</v>
      </c>
      <c r="I80" s="2" t="s">
        <v>101</v>
      </c>
      <c r="J80" s="7">
        <v>707.1</v>
      </c>
      <c r="O80" s="7">
        <v>1010.1</v>
      </c>
    </row>
    <row r="81" spans="1:15" ht="23.25" customHeight="1" x14ac:dyDescent="0.2">
      <c r="A81" s="18"/>
      <c r="B81" s="69" t="s">
        <v>382</v>
      </c>
      <c r="C81" s="70"/>
      <c r="D81" s="71"/>
      <c r="E81" s="1"/>
      <c r="F81" s="2" t="s">
        <v>13</v>
      </c>
      <c r="G81" s="2" t="s">
        <v>9</v>
      </c>
      <c r="H81" s="2" t="s">
        <v>381</v>
      </c>
      <c r="I81" s="2"/>
      <c r="J81" s="7">
        <f>J82</f>
        <v>12942.1</v>
      </c>
      <c r="O81" s="7">
        <f>O82</f>
        <v>0</v>
      </c>
    </row>
    <row r="82" spans="1:15" ht="35.25" customHeight="1" x14ac:dyDescent="0.2">
      <c r="A82" s="18"/>
      <c r="B82" s="69" t="s">
        <v>100</v>
      </c>
      <c r="C82" s="70"/>
      <c r="D82" s="71"/>
      <c r="E82" s="1"/>
      <c r="F82" s="2" t="s">
        <v>13</v>
      </c>
      <c r="G82" s="2" t="s">
        <v>9</v>
      </c>
      <c r="H82" s="2" t="s">
        <v>381</v>
      </c>
      <c r="I82" s="2" t="s">
        <v>101</v>
      </c>
      <c r="J82" s="7">
        <v>12942.1</v>
      </c>
      <c r="O82" s="7">
        <v>0</v>
      </c>
    </row>
    <row r="83" spans="1:15" ht="23.25" customHeight="1" x14ac:dyDescent="0.2">
      <c r="A83" s="18"/>
      <c r="B83" s="72" t="s">
        <v>81</v>
      </c>
      <c r="C83" s="73"/>
      <c r="D83" s="74"/>
      <c r="E83" s="1"/>
      <c r="F83" s="1" t="s">
        <v>13</v>
      </c>
      <c r="G83" s="1" t="s">
        <v>9</v>
      </c>
      <c r="H83" s="1" t="s">
        <v>153</v>
      </c>
      <c r="I83" s="1"/>
      <c r="J83" s="25">
        <f>J84+J86+J87+J88</f>
        <v>1375.4</v>
      </c>
      <c r="K83" s="25">
        <f>K84+K86+K87</f>
        <v>0</v>
      </c>
      <c r="L83" s="25">
        <f>L84+L86+L87</f>
        <v>0</v>
      </c>
      <c r="M83" s="25">
        <f>M84+M86+M87</f>
        <v>0</v>
      </c>
      <c r="N83" s="25">
        <f>N84+N86+N87</f>
        <v>0</v>
      </c>
      <c r="O83" s="25">
        <f>O84+O86+O87+O88</f>
        <v>1375.4</v>
      </c>
    </row>
    <row r="84" spans="1:15" ht="33.75" customHeight="1" x14ac:dyDescent="0.2">
      <c r="A84" s="18"/>
      <c r="B84" s="69" t="s">
        <v>285</v>
      </c>
      <c r="C84" s="70"/>
      <c r="D84" s="71"/>
      <c r="E84" s="1"/>
      <c r="F84" s="2" t="s">
        <v>13</v>
      </c>
      <c r="G84" s="2" t="s">
        <v>9</v>
      </c>
      <c r="H84" s="2" t="s">
        <v>277</v>
      </c>
      <c r="I84" s="2"/>
      <c r="J84" s="7">
        <f>J85</f>
        <v>1205.5</v>
      </c>
      <c r="O84" s="7">
        <f>O85</f>
        <v>1205.5</v>
      </c>
    </row>
    <row r="85" spans="1:15" ht="57.75" customHeight="1" x14ac:dyDescent="0.2">
      <c r="A85" s="18"/>
      <c r="B85" s="69" t="s">
        <v>89</v>
      </c>
      <c r="C85" s="70"/>
      <c r="D85" s="71"/>
      <c r="E85" s="1"/>
      <c r="F85" s="2" t="s">
        <v>13</v>
      </c>
      <c r="G85" s="2" t="s">
        <v>9</v>
      </c>
      <c r="H85" s="2" t="s">
        <v>277</v>
      </c>
      <c r="I85" s="2" t="s">
        <v>90</v>
      </c>
      <c r="J85" s="7">
        <v>1205.5</v>
      </c>
      <c r="O85" s="7">
        <v>1205.5</v>
      </c>
    </row>
    <row r="86" spans="1:15" ht="24.75" customHeight="1" x14ac:dyDescent="0.2">
      <c r="A86" s="18"/>
      <c r="B86" s="69" t="s">
        <v>214</v>
      </c>
      <c r="C86" s="70"/>
      <c r="D86" s="71"/>
      <c r="E86" s="1"/>
      <c r="F86" s="2" t="s">
        <v>13</v>
      </c>
      <c r="G86" s="2" t="s">
        <v>9</v>
      </c>
      <c r="H86" s="2" t="s">
        <v>154</v>
      </c>
      <c r="I86" s="2" t="s">
        <v>92</v>
      </c>
      <c r="J86" s="7">
        <v>165.4</v>
      </c>
      <c r="O86" s="7">
        <v>165.4</v>
      </c>
    </row>
    <row r="87" spans="1:15" x14ac:dyDescent="0.2">
      <c r="A87" s="18"/>
      <c r="B87" s="69" t="s">
        <v>94</v>
      </c>
      <c r="C87" s="70"/>
      <c r="D87" s="71"/>
      <c r="E87" s="1"/>
      <c r="F87" s="2" t="s">
        <v>13</v>
      </c>
      <c r="G87" s="2" t="s">
        <v>9</v>
      </c>
      <c r="H87" s="2" t="s">
        <v>154</v>
      </c>
      <c r="I87" s="2" t="s">
        <v>95</v>
      </c>
      <c r="J87" s="7">
        <v>4.5</v>
      </c>
      <c r="O87" s="7">
        <v>4.5</v>
      </c>
    </row>
    <row r="88" spans="1:15" x14ac:dyDescent="0.2">
      <c r="A88" s="18"/>
      <c r="B88" s="69" t="s">
        <v>383</v>
      </c>
      <c r="C88" s="70"/>
      <c r="D88" s="71"/>
      <c r="E88" s="1"/>
      <c r="F88" s="2" t="s">
        <v>13</v>
      </c>
      <c r="G88" s="2" t="s">
        <v>9</v>
      </c>
      <c r="H88" s="2" t="s">
        <v>417</v>
      </c>
      <c r="I88" s="2"/>
      <c r="J88" s="7">
        <f>J89</f>
        <v>0</v>
      </c>
      <c r="O88" s="7">
        <f>O89</f>
        <v>0</v>
      </c>
    </row>
    <row r="89" spans="1:15" ht="25.5" customHeight="1" x14ac:dyDescent="0.2">
      <c r="A89" s="18"/>
      <c r="B89" s="69" t="s">
        <v>214</v>
      </c>
      <c r="C89" s="70"/>
      <c r="D89" s="71"/>
      <c r="E89" s="1"/>
      <c r="F89" s="2" t="s">
        <v>13</v>
      </c>
      <c r="G89" s="2" t="s">
        <v>9</v>
      </c>
      <c r="H89" s="2" t="s">
        <v>417</v>
      </c>
      <c r="I89" s="2" t="s">
        <v>92</v>
      </c>
      <c r="J89" s="7">
        <v>0</v>
      </c>
      <c r="O89" s="7">
        <v>0</v>
      </c>
    </row>
    <row r="90" spans="1:15" ht="33" customHeight="1" x14ac:dyDescent="0.2">
      <c r="A90" s="18"/>
      <c r="B90" s="72" t="s">
        <v>82</v>
      </c>
      <c r="C90" s="73"/>
      <c r="D90" s="74"/>
      <c r="E90" s="1"/>
      <c r="F90" s="1" t="s">
        <v>13</v>
      </c>
      <c r="G90" s="1" t="s">
        <v>9</v>
      </c>
      <c r="H90" s="1" t="s">
        <v>155</v>
      </c>
      <c r="I90" s="1"/>
      <c r="J90" s="25">
        <f>J91+J92+J93+J101</f>
        <v>16401.3</v>
      </c>
      <c r="K90" s="25">
        <f>K91+K92+K93</f>
        <v>11019.6</v>
      </c>
      <c r="L90" s="25">
        <f>L91+L92+L93</f>
        <v>11019.6</v>
      </c>
      <c r="M90" s="25">
        <f>M91+M92+M93</f>
        <v>11019.6</v>
      </c>
      <c r="N90" s="25">
        <f>N91+N92+N93</f>
        <v>11019.6</v>
      </c>
      <c r="O90" s="25">
        <f>O91+O92+O93+O101</f>
        <v>16401.3</v>
      </c>
    </row>
    <row r="91" spans="1:15" ht="34.5" customHeight="1" x14ac:dyDescent="0.2">
      <c r="A91" s="18"/>
      <c r="B91" s="69" t="s">
        <v>286</v>
      </c>
      <c r="C91" s="70"/>
      <c r="D91" s="71"/>
      <c r="E91" s="1"/>
      <c r="F91" s="2" t="s">
        <v>13</v>
      </c>
      <c r="G91" s="2" t="s">
        <v>9</v>
      </c>
      <c r="H91" s="2" t="s">
        <v>284</v>
      </c>
      <c r="I91" s="2" t="s">
        <v>90</v>
      </c>
      <c r="J91" s="7">
        <v>14249.2</v>
      </c>
      <c r="K91" s="7">
        <v>11019.6</v>
      </c>
      <c r="L91" s="7">
        <v>11019.6</v>
      </c>
      <c r="M91" s="7">
        <v>11019.6</v>
      </c>
      <c r="N91" s="7">
        <v>11019.6</v>
      </c>
      <c r="O91" s="7">
        <v>14249.2</v>
      </c>
    </row>
    <row r="92" spans="1:15" ht="24.75" customHeight="1" x14ac:dyDescent="0.2">
      <c r="A92" s="18"/>
      <c r="B92" s="69" t="s">
        <v>214</v>
      </c>
      <c r="C92" s="70"/>
      <c r="D92" s="71"/>
      <c r="E92" s="1"/>
      <c r="F92" s="2" t="s">
        <v>13</v>
      </c>
      <c r="G92" s="2" t="s">
        <v>9</v>
      </c>
      <c r="H92" s="2" t="s">
        <v>156</v>
      </c>
      <c r="I92" s="2" t="s">
        <v>92</v>
      </c>
      <c r="J92" s="7">
        <v>1868.3</v>
      </c>
      <c r="O92" s="7">
        <v>1868.3</v>
      </c>
    </row>
    <row r="93" spans="1:15" x14ac:dyDescent="0.2">
      <c r="A93" s="18"/>
      <c r="B93" s="69" t="s">
        <v>94</v>
      </c>
      <c r="C93" s="70"/>
      <c r="D93" s="71"/>
      <c r="E93" s="1"/>
      <c r="F93" s="2" t="s">
        <v>13</v>
      </c>
      <c r="G93" s="2" t="s">
        <v>9</v>
      </c>
      <c r="H93" s="2" t="s">
        <v>156</v>
      </c>
      <c r="I93" s="2" t="s">
        <v>95</v>
      </c>
      <c r="J93" s="7">
        <v>109</v>
      </c>
      <c r="O93" s="7">
        <v>109</v>
      </c>
    </row>
    <row r="94" spans="1:15" ht="49.5" customHeight="1" x14ac:dyDescent="0.2">
      <c r="A94" s="18"/>
      <c r="B94" s="69" t="s">
        <v>364</v>
      </c>
      <c r="C94" s="70"/>
      <c r="D94" s="71"/>
      <c r="E94" s="1"/>
      <c r="F94" s="2" t="s">
        <v>13</v>
      </c>
      <c r="G94" s="2" t="s">
        <v>9</v>
      </c>
      <c r="H94" s="2" t="s">
        <v>363</v>
      </c>
      <c r="I94" s="2"/>
      <c r="J94" s="7">
        <f>J95</f>
        <v>34031</v>
      </c>
      <c r="O94" s="7">
        <f>O95</f>
        <v>0</v>
      </c>
    </row>
    <row r="95" spans="1:15" ht="24" customHeight="1" x14ac:dyDescent="0.2">
      <c r="A95" s="18"/>
      <c r="B95" s="69" t="s">
        <v>426</v>
      </c>
      <c r="C95" s="70"/>
      <c r="D95" s="71"/>
      <c r="E95" s="1"/>
      <c r="F95" s="2" t="s">
        <v>13</v>
      </c>
      <c r="G95" s="2" t="s">
        <v>9</v>
      </c>
      <c r="H95" s="2" t="s">
        <v>363</v>
      </c>
      <c r="I95" s="2" t="s">
        <v>101</v>
      </c>
      <c r="J95" s="7">
        <v>34031</v>
      </c>
      <c r="O95" s="7">
        <v>0</v>
      </c>
    </row>
    <row r="96" spans="1:15" ht="66.75" customHeight="1" x14ac:dyDescent="0.2">
      <c r="A96" s="18"/>
      <c r="B96" s="69" t="s">
        <v>425</v>
      </c>
      <c r="C96" s="70"/>
      <c r="D96" s="71"/>
      <c r="E96" s="1"/>
      <c r="F96" s="2" t="s">
        <v>13</v>
      </c>
      <c r="G96" s="2" t="s">
        <v>9</v>
      </c>
      <c r="H96" s="2" t="s">
        <v>424</v>
      </c>
      <c r="I96" s="2"/>
      <c r="J96" s="7">
        <f>J97</f>
        <v>1221.1130000000001</v>
      </c>
      <c r="O96" s="7">
        <f>O97</f>
        <v>0</v>
      </c>
    </row>
    <row r="97" spans="1:15" ht="24" customHeight="1" x14ac:dyDescent="0.2">
      <c r="A97" s="18"/>
      <c r="B97" s="107" t="s">
        <v>426</v>
      </c>
      <c r="C97" s="108"/>
      <c r="D97" s="109"/>
      <c r="E97" s="1"/>
      <c r="F97" s="2" t="s">
        <v>13</v>
      </c>
      <c r="G97" s="2" t="s">
        <v>9</v>
      </c>
      <c r="H97" s="2" t="s">
        <v>424</v>
      </c>
      <c r="I97" s="2" t="s">
        <v>101</v>
      </c>
      <c r="J97" s="7">
        <v>1221.1130000000001</v>
      </c>
      <c r="O97" s="7">
        <v>0</v>
      </c>
    </row>
    <row r="98" spans="1:15" ht="46.5" customHeight="1" x14ac:dyDescent="0.2">
      <c r="A98" s="18"/>
      <c r="B98" s="69" t="s">
        <v>373</v>
      </c>
      <c r="C98" s="70"/>
      <c r="D98" s="71"/>
      <c r="E98" s="1"/>
      <c r="F98" s="2" t="s">
        <v>13</v>
      </c>
      <c r="G98" s="2" t="s">
        <v>9</v>
      </c>
      <c r="H98" s="2" t="s">
        <v>372</v>
      </c>
      <c r="I98" s="2"/>
      <c r="J98" s="7">
        <f>J99</f>
        <v>0</v>
      </c>
      <c r="O98" s="7">
        <f>O99</f>
        <v>0</v>
      </c>
    </row>
    <row r="99" spans="1:15" ht="33" customHeight="1" x14ac:dyDescent="0.2">
      <c r="A99" s="18"/>
      <c r="B99" s="69" t="s">
        <v>374</v>
      </c>
      <c r="C99" s="70"/>
      <c r="D99" s="71"/>
      <c r="E99" s="1"/>
      <c r="F99" s="2" t="s">
        <v>13</v>
      </c>
      <c r="G99" s="2" t="s">
        <v>9</v>
      </c>
      <c r="H99" s="2" t="s">
        <v>372</v>
      </c>
      <c r="I99" s="2" t="s">
        <v>101</v>
      </c>
      <c r="J99" s="7">
        <v>0</v>
      </c>
      <c r="O99" s="7">
        <v>0</v>
      </c>
    </row>
    <row r="100" spans="1:15" ht="33" customHeight="1" x14ac:dyDescent="0.2">
      <c r="A100" s="18"/>
      <c r="B100" s="69" t="s">
        <v>379</v>
      </c>
      <c r="C100" s="70"/>
      <c r="D100" s="71"/>
      <c r="E100" s="1"/>
      <c r="F100" s="2" t="s">
        <v>13</v>
      </c>
      <c r="G100" s="2" t="s">
        <v>9</v>
      </c>
      <c r="H100" s="2" t="s">
        <v>380</v>
      </c>
      <c r="I100" s="2"/>
      <c r="J100" s="7">
        <f>J101</f>
        <v>174.8</v>
      </c>
      <c r="O100" s="7">
        <f>O101</f>
        <v>174.8</v>
      </c>
    </row>
    <row r="101" spans="1:15" ht="24.75" customHeight="1" x14ac:dyDescent="0.2">
      <c r="A101" s="18"/>
      <c r="B101" s="69" t="s">
        <v>214</v>
      </c>
      <c r="C101" s="70"/>
      <c r="D101" s="71"/>
      <c r="E101" s="1"/>
      <c r="F101" s="2" t="s">
        <v>13</v>
      </c>
      <c r="G101" s="2" t="s">
        <v>9</v>
      </c>
      <c r="H101" s="2" t="s">
        <v>380</v>
      </c>
      <c r="I101" s="2" t="s">
        <v>92</v>
      </c>
      <c r="J101" s="7">
        <v>174.8</v>
      </c>
      <c r="O101" s="7">
        <v>174.8</v>
      </c>
    </row>
    <row r="102" spans="1:15" x14ac:dyDescent="0.2">
      <c r="A102" s="18"/>
      <c r="B102" s="72" t="s">
        <v>128</v>
      </c>
      <c r="C102" s="73"/>
      <c r="D102" s="74"/>
      <c r="E102" s="1"/>
      <c r="F102" s="1" t="s">
        <v>13</v>
      </c>
      <c r="G102" s="1" t="s">
        <v>9</v>
      </c>
      <c r="H102" s="1" t="s">
        <v>140</v>
      </c>
      <c r="I102" s="1"/>
      <c r="J102" s="25">
        <f>J103</f>
        <v>1505.1</v>
      </c>
      <c r="K102" s="50"/>
      <c r="L102" s="50"/>
      <c r="M102" s="50"/>
      <c r="N102" s="50"/>
      <c r="O102" s="25">
        <f>O103</f>
        <v>1505.1</v>
      </c>
    </row>
    <row r="103" spans="1:15" ht="22.5" customHeight="1" x14ac:dyDescent="0.2">
      <c r="A103" s="18"/>
      <c r="B103" s="69" t="s">
        <v>79</v>
      </c>
      <c r="C103" s="70"/>
      <c r="D103" s="71"/>
      <c r="E103" s="1"/>
      <c r="F103" s="2" t="s">
        <v>13</v>
      </c>
      <c r="G103" s="2" t="s">
        <v>9</v>
      </c>
      <c r="H103" s="2" t="s">
        <v>141</v>
      </c>
      <c r="I103" s="2"/>
      <c r="J103" s="7">
        <f>J104</f>
        <v>1505.1</v>
      </c>
      <c r="K103" s="7">
        <f>K104</f>
        <v>0</v>
      </c>
      <c r="L103" s="7">
        <f>L104</f>
        <v>0</v>
      </c>
      <c r="M103" s="7">
        <f>M104</f>
        <v>0</v>
      </c>
      <c r="N103" s="7">
        <f>N104</f>
        <v>0</v>
      </c>
      <c r="O103" s="7">
        <f>O104</f>
        <v>1505.1</v>
      </c>
    </row>
    <row r="104" spans="1:15" ht="61.5" customHeight="1" x14ac:dyDescent="0.2">
      <c r="A104" s="18"/>
      <c r="B104" s="69" t="s">
        <v>210</v>
      </c>
      <c r="C104" s="70"/>
      <c r="D104" s="71"/>
      <c r="E104" s="24"/>
      <c r="F104" s="2" t="s">
        <v>13</v>
      </c>
      <c r="G104" s="2" t="s">
        <v>9</v>
      </c>
      <c r="H104" s="2" t="s">
        <v>150</v>
      </c>
      <c r="I104" s="2"/>
      <c r="J104" s="7">
        <f>J105+J106</f>
        <v>1505.1</v>
      </c>
      <c r="O104" s="7">
        <f>O105+O106</f>
        <v>1505.1</v>
      </c>
    </row>
    <row r="105" spans="1:15" ht="60" customHeight="1" x14ac:dyDescent="0.2">
      <c r="A105" s="18"/>
      <c r="B105" s="69" t="s">
        <v>89</v>
      </c>
      <c r="C105" s="70"/>
      <c r="D105" s="71"/>
      <c r="E105" s="1"/>
      <c r="F105" s="2" t="s">
        <v>13</v>
      </c>
      <c r="G105" s="2" t="s">
        <v>9</v>
      </c>
      <c r="H105" s="2" t="s">
        <v>150</v>
      </c>
      <c r="I105" s="2" t="s">
        <v>90</v>
      </c>
      <c r="J105" s="7">
        <v>550.1</v>
      </c>
      <c r="O105" s="7">
        <v>550.1</v>
      </c>
    </row>
    <row r="106" spans="1:15" ht="35.25" customHeight="1" x14ac:dyDescent="0.2">
      <c r="A106" s="18"/>
      <c r="B106" s="69" t="s">
        <v>100</v>
      </c>
      <c r="C106" s="70"/>
      <c r="D106" s="71"/>
      <c r="E106" s="1"/>
      <c r="F106" s="2" t="s">
        <v>13</v>
      </c>
      <c r="G106" s="2" t="s">
        <v>9</v>
      </c>
      <c r="H106" s="2" t="s">
        <v>150</v>
      </c>
      <c r="I106" s="2" t="s">
        <v>101</v>
      </c>
      <c r="J106" s="7">
        <v>955</v>
      </c>
      <c r="O106" s="7">
        <v>955</v>
      </c>
    </row>
    <row r="107" spans="1:15" ht="13.5" customHeight="1" x14ac:dyDescent="0.2">
      <c r="A107" s="18"/>
      <c r="B107" s="72" t="s">
        <v>62</v>
      </c>
      <c r="C107" s="73"/>
      <c r="D107" s="74"/>
      <c r="E107" s="1"/>
      <c r="F107" s="1" t="s">
        <v>13</v>
      </c>
      <c r="G107" s="1" t="s">
        <v>12</v>
      </c>
      <c r="H107" s="1"/>
      <c r="I107" s="1"/>
      <c r="J107" s="25">
        <f>J109</f>
        <v>1755.2</v>
      </c>
      <c r="O107" s="25">
        <f>O109</f>
        <v>1755.2</v>
      </c>
    </row>
    <row r="108" spans="1:15" ht="33" customHeight="1" x14ac:dyDescent="0.2">
      <c r="A108" s="18"/>
      <c r="B108" s="72" t="s">
        <v>408</v>
      </c>
      <c r="C108" s="73"/>
      <c r="D108" s="74"/>
      <c r="E108" s="1"/>
      <c r="F108" s="1" t="s">
        <v>13</v>
      </c>
      <c r="G108" s="1" t="s">
        <v>12</v>
      </c>
      <c r="H108" s="1" t="s">
        <v>149</v>
      </c>
      <c r="I108" s="1"/>
      <c r="J108" s="25">
        <f>J109</f>
        <v>1755.2</v>
      </c>
      <c r="O108" s="25">
        <f>O109</f>
        <v>1755.2</v>
      </c>
    </row>
    <row r="109" spans="1:15" ht="21.75" customHeight="1" x14ac:dyDescent="0.2">
      <c r="A109" s="18"/>
      <c r="B109" s="72" t="s">
        <v>83</v>
      </c>
      <c r="C109" s="73"/>
      <c r="D109" s="74"/>
      <c r="E109" s="1"/>
      <c r="F109" s="1" t="s">
        <v>13</v>
      </c>
      <c r="G109" s="1" t="s">
        <v>12</v>
      </c>
      <c r="H109" s="1" t="s">
        <v>157</v>
      </c>
      <c r="I109" s="1"/>
      <c r="J109" s="25">
        <f>J110+J113+J114+J112+J111</f>
        <v>1755.2</v>
      </c>
      <c r="O109" s="25">
        <f>O110+O113+O114+O112+O111</f>
        <v>1755.2</v>
      </c>
    </row>
    <row r="110" spans="1:15" ht="23.25" customHeight="1" x14ac:dyDescent="0.2">
      <c r="A110" s="18"/>
      <c r="B110" s="69" t="s">
        <v>84</v>
      </c>
      <c r="C110" s="70"/>
      <c r="D110" s="71"/>
      <c r="E110" s="1"/>
      <c r="F110" s="2" t="s">
        <v>13</v>
      </c>
      <c r="G110" s="2" t="s">
        <v>12</v>
      </c>
      <c r="H110" s="2" t="s">
        <v>158</v>
      </c>
      <c r="I110" s="2" t="s">
        <v>101</v>
      </c>
      <c r="J110" s="7">
        <v>18.5</v>
      </c>
      <c r="O110" s="7">
        <v>18.5</v>
      </c>
    </row>
    <row r="111" spans="1:15" ht="24" customHeight="1" x14ac:dyDescent="0.2">
      <c r="A111" s="18"/>
      <c r="B111" s="69" t="s">
        <v>306</v>
      </c>
      <c r="C111" s="70"/>
      <c r="D111" s="71"/>
      <c r="E111" s="1"/>
      <c r="F111" s="2" t="s">
        <v>13</v>
      </c>
      <c r="G111" s="2" t="s">
        <v>12</v>
      </c>
      <c r="H111" s="2" t="s">
        <v>307</v>
      </c>
      <c r="I111" s="2" t="s">
        <v>101</v>
      </c>
      <c r="J111" s="7">
        <v>19.7</v>
      </c>
      <c r="O111" s="7">
        <v>19.7</v>
      </c>
    </row>
    <row r="112" spans="1:15" ht="33.75" customHeight="1" x14ac:dyDescent="0.2">
      <c r="A112" s="18"/>
      <c r="B112" s="69" t="s">
        <v>263</v>
      </c>
      <c r="C112" s="70"/>
      <c r="D112" s="71"/>
      <c r="E112" s="1"/>
      <c r="F112" s="2" t="s">
        <v>13</v>
      </c>
      <c r="G112" s="2" t="s">
        <v>12</v>
      </c>
      <c r="H112" s="2" t="s">
        <v>224</v>
      </c>
      <c r="I112" s="2" t="s">
        <v>101</v>
      </c>
      <c r="J112" s="7">
        <v>2</v>
      </c>
      <c r="O112" s="7">
        <v>2</v>
      </c>
    </row>
    <row r="113" spans="1:16" ht="35.25" customHeight="1" x14ac:dyDescent="0.2">
      <c r="A113" s="18"/>
      <c r="B113" s="69" t="s">
        <v>280</v>
      </c>
      <c r="C113" s="70"/>
      <c r="D113" s="71"/>
      <c r="E113" s="1"/>
      <c r="F113" s="2" t="s">
        <v>13</v>
      </c>
      <c r="G113" s="2" t="s">
        <v>12</v>
      </c>
      <c r="H113" s="2" t="s">
        <v>282</v>
      </c>
      <c r="I113" s="2" t="s">
        <v>101</v>
      </c>
      <c r="J113" s="7">
        <v>1317</v>
      </c>
      <c r="O113" s="7">
        <v>1317</v>
      </c>
    </row>
    <row r="114" spans="1:16" ht="45.75" customHeight="1" x14ac:dyDescent="0.2">
      <c r="A114" s="18"/>
      <c r="B114" s="69" t="s">
        <v>281</v>
      </c>
      <c r="C114" s="70"/>
      <c r="D114" s="71"/>
      <c r="E114" s="1"/>
      <c r="F114" s="2" t="s">
        <v>13</v>
      </c>
      <c r="G114" s="2" t="s">
        <v>12</v>
      </c>
      <c r="H114" s="2" t="s">
        <v>283</v>
      </c>
      <c r="I114" s="2" t="s">
        <v>101</v>
      </c>
      <c r="J114" s="7">
        <v>398</v>
      </c>
      <c r="O114" s="7">
        <v>398</v>
      </c>
    </row>
    <row r="115" spans="1:16" ht="23.25" customHeight="1" x14ac:dyDescent="0.2">
      <c r="A115" s="18"/>
      <c r="B115" s="72" t="s">
        <v>117</v>
      </c>
      <c r="C115" s="73"/>
      <c r="D115" s="74"/>
      <c r="E115" s="1"/>
      <c r="F115" s="1" t="s">
        <v>13</v>
      </c>
      <c r="G115" s="1" t="s">
        <v>10</v>
      </c>
      <c r="H115" s="1"/>
      <c r="I115" s="1"/>
      <c r="J115" s="25">
        <f t="shared" ref="J115:O115" si="5">J116</f>
        <v>4804.8999999999996</v>
      </c>
      <c r="K115" s="25">
        <f t="shared" si="5"/>
        <v>0</v>
      </c>
      <c r="L115" s="25">
        <f t="shared" si="5"/>
        <v>0</v>
      </c>
      <c r="M115" s="25">
        <f t="shared" si="5"/>
        <v>0</v>
      </c>
      <c r="N115" s="25">
        <f t="shared" si="5"/>
        <v>0</v>
      </c>
      <c r="O115" s="25">
        <f t="shared" si="5"/>
        <v>4754.8999999999996</v>
      </c>
    </row>
    <row r="116" spans="1:16" ht="36" customHeight="1" x14ac:dyDescent="0.2">
      <c r="A116" s="18"/>
      <c r="B116" s="72" t="s">
        <v>409</v>
      </c>
      <c r="C116" s="73"/>
      <c r="D116" s="74"/>
      <c r="E116" s="2"/>
      <c r="F116" s="1" t="s">
        <v>13</v>
      </c>
      <c r="G116" s="1" t="s">
        <v>10</v>
      </c>
      <c r="H116" s="1" t="s">
        <v>159</v>
      </c>
      <c r="I116" s="1"/>
      <c r="J116" s="25">
        <f>J117</f>
        <v>4804.8999999999996</v>
      </c>
      <c r="O116" s="25">
        <f>O117</f>
        <v>4754.8999999999996</v>
      </c>
    </row>
    <row r="117" spans="1:16" ht="56.25" customHeight="1" x14ac:dyDescent="0.2">
      <c r="A117" s="18"/>
      <c r="B117" s="69" t="s">
        <v>85</v>
      </c>
      <c r="C117" s="70"/>
      <c r="D117" s="71"/>
      <c r="E117" s="2"/>
      <c r="F117" s="2" t="s">
        <v>13</v>
      </c>
      <c r="G117" s="2" t="s">
        <v>10</v>
      </c>
      <c r="H117" s="2" t="s">
        <v>160</v>
      </c>
      <c r="I117" s="2"/>
      <c r="J117" s="7">
        <f t="shared" ref="J117:O117" si="6">J118+J122</f>
        <v>4804.8999999999996</v>
      </c>
      <c r="K117" s="7">
        <f t="shared" si="6"/>
        <v>0</v>
      </c>
      <c r="L117" s="7">
        <f t="shared" si="6"/>
        <v>0</v>
      </c>
      <c r="M117" s="7">
        <f t="shared" si="6"/>
        <v>0</v>
      </c>
      <c r="N117" s="7">
        <f t="shared" si="6"/>
        <v>0</v>
      </c>
      <c r="O117" s="7">
        <f t="shared" si="6"/>
        <v>4754.8999999999996</v>
      </c>
    </row>
    <row r="118" spans="1:16" ht="22.5" customHeight="1" x14ac:dyDescent="0.2">
      <c r="A118" s="18"/>
      <c r="B118" s="69" t="s">
        <v>69</v>
      </c>
      <c r="C118" s="70"/>
      <c r="D118" s="71"/>
      <c r="E118" s="1"/>
      <c r="F118" s="2" t="s">
        <v>13</v>
      </c>
      <c r="G118" s="2" t="s">
        <v>10</v>
      </c>
      <c r="H118" s="2" t="s">
        <v>161</v>
      </c>
      <c r="I118" s="2"/>
      <c r="J118" s="7">
        <f>J119+J120+J121</f>
        <v>1700.2</v>
      </c>
      <c r="O118" s="7">
        <f>O119+O120+O121</f>
        <v>1650.2</v>
      </c>
    </row>
    <row r="119" spans="1:16" ht="58.5" customHeight="1" x14ac:dyDescent="0.2">
      <c r="A119" s="18"/>
      <c r="B119" s="69" t="s">
        <v>89</v>
      </c>
      <c r="C119" s="70"/>
      <c r="D119" s="71"/>
      <c r="E119" s="1"/>
      <c r="F119" s="2" t="s">
        <v>13</v>
      </c>
      <c r="G119" s="2" t="s">
        <v>10</v>
      </c>
      <c r="H119" s="2" t="s">
        <v>161</v>
      </c>
      <c r="I119" s="2" t="s">
        <v>90</v>
      </c>
      <c r="J119" s="7">
        <v>1500.2</v>
      </c>
      <c r="O119" s="7">
        <v>1500.2</v>
      </c>
    </row>
    <row r="120" spans="1:16" ht="24.75" customHeight="1" x14ac:dyDescent="0.2">
      <c r="A120" s="18"/>
      <c r="B120" s="69" t="s">
        <v>214</v>
      </c>
      <c r="C120" s="70"/>
      <c r="D120" s="71"/>
      <c r="E120" s="1"/>
      <c r="F120" s="2" t="s">
        <v>13</v>
      </c>
      <c r="G120" s="2" t="s">
        <v>10</v>
      </c>
      <c r="H120" s="2" t="s">
        <v>161</v>
      </c>
      <c r="I120" s="2" t="s">
        <v>92</v>
      </c>
      <c r="J120" s="7">
        <v>199.2</v>
      </c>
      <c r="O120" s="7">
        <v>149.19999999999999</v>
      </c>
    </row>
    <row r="121" spans="1:16" ht="15" customHeight="1" x14ac:dyDescent="0.2">
      <c r="A121" s="18"/>
      <c r="B121" s="69" t="s">
        <v>94</v>
      </c>
      <c r="C121" s="70"/>
      <c r="D121" s="71"/>
      <c r="E121" s="1"/>
      <c r="F121" s="2" t="s">
        <v>13</v>
      </c>
      <c r="G121" s="2" t="s">
        <v>10</v>
      </c>
      <c r="H121" s="2" t="s">
        <v>161</v>
      </c>
      <c r="I121" s="2" t="s">
        <v>95</v>
      </c>
      <c r="J121" s="7">
        <v>0.8</v>
      </c>
      <c r="O121" s="7">
        <v>0.8</v>
      </c>
    </row>
    <row r="122" spans="1:16" ht="23.25" customHeight="1" x14ac:dyDescent="0.2">
      <c r="A122" s="18"/>
      <c r="B122" s="69" t="s">
        <v>86</v>
      </c>
      <c r="C122" s="70"/>
      <c r="D122" s="71"/>
      <c r="E122" s="1"/>
      <c r="F122" s="2" t="s">
        <v>13</v>
      </c>
      <c r="G122" s="2" t="s">
        <v>10</v>
      </c>
      <c r="H122" s="2" t="s">
        <v>162</v>
      </c>
      <c r="I122" s="2"/>
      <c r="J122" s="7">
        <f>J123+J124+J125</f>
        <v>3104.7</v>
      </c>
      <c r="O122" s="7">
        <f>O123+O124+O125</f>
        <v>3104.7</v>
      </c>
    </row>
    <row r="123" spans="1:16" ht="57" customHeight="1" x14ac:dyDescent="0.2">
      <c r="A123" s="18"/>
      <c r="B123" s="69" t="s">
        <v>89</v>
      </c>
      <c r="C123" s="70"/>
      <c r="D123" s="71"/>
      <c r="E123" s="1"/>
      <c r="F123" s="2" t="s">
        <v>13</v>
      </c>
      <c r="G123" s="2" t="s">
        <v>10</v>
      </c>
      <c r="H123" s="2" t="s">
        <v>162</v>
      </c>
      <c r="I123" s="2" t="s">
        <v>90</v>
      </c>
      <c r="J123" s="7">
        <v>2592.8000000000002</v>
      </c>
      <c r="O123" s="7">
        <v>2592.8000000000002</v>
      </c>
    </row>
    <row r="124" spans="1:16" ht="24" customHeight="1" x14ac:dyDescent="0.2">
      <c r="A124" s="18"/>
      <c r="B124" s="69" t="s">
        <v>214</v>
      </c>
      <c r="C124" s="70"/>
      <c r="D124" s="71"/>
      <c r="E124" s="1"/>
      <c r="F124" s="2" t="s">
        <v>13</v>
      </c>
      <c r="G124" s="2" t="s">
        <v>10</v>
      </c>
      <c r="H124" s="2" t="s">
        <v>162</v>
      </c>
      <c r="I124" s="2" t="s">
        <v>92</v>
      </c>
      <c r="J124" s="7">
        <v>509.7</v>
      </c>
      <c r="O124" s="7">
        <v>509.7</v>
      </c>
    </row>
    <row r="125" spans="1:16" x14ac:dyDescent="0.2">
      <c r="A125" s="18"/>
      <c r="B125" s="69" t="s">
        <v>94</v>
      </c>
      <c r="C125" s="70"/>
      <c r="D125" s="71"/>
      <c r="E125" s="1"/>
      <c r="F125" s="2" t="s">
        <v>13</v>
      </c>
      <c r="G125" s="2" t="s">
        <v>10</v>
      </c>
      <c r="H125" s="2" t="s">
        <v>162</v>
      </c>
      <c r="I125" s="2" t="s">
        <v>95</v>
      </c>
      <c r="J125" s="7">
        <v>2.2000000000000002</v>
      </c>
      <c r="O125" s="7">
        <v>2.2000000000000002</v>
      </c>
    </row>
    <row r="126" spans="1:16" ht="24" customHeight="1" x14ac:dyDescent="0.2">
      <c r="A126" s="1" t="s">
        <v>57</v>
      </c>
      <c r="B126" s="100" t="s">
        <v>23</v>
      </c>
      <c r="C126" s="101"/>
      <c r="D126" s="102"/>
      <c r="E126" s="1" t="s">
        <v>53</v>
      </c>
      <c r="F126" s="1"/>
      <c r="G126" s="1"/>
      <c r="H126" s="1"/>
      <c r="I126" s="1"/>
      <c r="J126" s="25">
        <f>J127+J175+J198+J219+J170+J187+J194+J229</f>
        <v>96087.799999999988</v>
      </c>
      <c r="K126" s="25">
        <f>K127+K175+K198+K219+K170+K187</f>
        <v>0</v>
      </c>
      <c r="L126" s="25">
        <f>L127+L175+L198+L219+L170+L187</f>
        <v>0</v>
      </c>
      <c r="M126" s="25">
        <f>M127+M175+M198+M219+M170+M187</f>
        <v>0</v>
      </c>
      <c r="N126" s="25">
        <f>N127+N175+N198+N219+N170+N187</f>
        <v>0</v>
      </c>
      <c r="O126" s="25">
        <f>O127+O175+O198+O219+O170+O187+O229</f>
        <v>97198.599999999991</v>
      </c>
      <c r="P126" s="6"/>
    </row>
    <row r="127" spans="1:16" x14ac:dyDescent="0.2">
      <c r="A127" s="18"/>
      <c r="B127" s="78" t="s">
        <v>5</v>
      </c>
      <c r="C127" s="79"/>
      <c r="D127" s="80"/>
      <c r="E127" s="1"/>
      <c r="F127" s="1" t="s">
        <v>9</v>
      </c>
      <c r="G127" s="1" t="s">
        <v>20</v>
      </c>
      <c r="H127" s="1"/>
      <c r="I127" s="1"/>
      <c r="J127" s="25">
        <f t="shared" ref="J127:O127" si="7">J129+J134+J142+J145</f>
        <v>59049</v>
      </c>
      <c r="K127" s="25">
        <f t="shared" si="7"/>
        <v>0</v>
      </c>
      <c r="L127" s="25">
        <f t="shared" si="7"/>
        <v>0</v>
      </c>
      <c r="M127" s="25">
        <f t="shared" si="7"/>
        <v>0</v>
      </c>
      <c r="N127" s="25">
        <f t="shared" si="7"/>
        <v>0</v>
      </c>
      <c r="O127" s="25">
        <f t="shared" si="7"/>
        <v>57446.7</v>
      </c>
    </row>
    <row r="128" spans="1:16" ht="36.75" customHeight="1" x14ac:dyDescent="0.2">
      <c r="A128" s="18"/>
      <c r="B128" s="66" t="s">
        <v>325</v>
      </c>
      <c r="C128" s="67"/>
      <c r="D128" s="68"/>
      <c r="E128" s="1"/>
      <c r="F128" s="1" t="s">
        <v>9</v>
      </c>
      <c r="G128" s="1" t="s">
        <v>12</v>
      </c>
      <c r="H128" s="1"/>
      <c r="I128" s="1"/>
      <c r="J128" s="25">
        <f>J132</f>
        <v>1574.4</v>
      </c>
      <c r="K128" s="51"/>
      <c r="L128" s="51"/>
      <c r="M128" s="51"/>
      <c r="N128" s="51"/>
      <c r="O128" s="25">
        <f>O132</f>
        <v>1574.4</v>
      </c>
    </row>
    <row r="129" spans="1:15" ht="14.25" customHeight="1" x14ac:dyDescent="0.2">
      <c r="A129" s="18"/>
      <c r="B129" s="69" t="s">
        <v>122</v>
      </c>
      <c r="C129" s="70"/>
      <c r="D129" s="71"/>
      <c r="E129" s="1"/>
      <c r="F129" s="2" t="s">
        <v>9</v>
      </c>
      <c r="G129" s="2" t="s">
        <v>12</v>
      </c>
      <c r="H129" s="2" t="s">
        <v>145</v>
      </c>
      <c r="I129" s="1"/>
      <c r="J129" s="7">
        <f>J131</f>
        <v>1574.4</v>
      </c>
      <c r="O129" s="7">
        <f>O131</f>
        <v>1574.4</v>
      </c>
    </row>
    <row r="130" spans="1:15" ht="23.25" customHeight="1" x14ac:dyDescent="0.2">
      <c r="A130" s="18"/>
      <c r="B130" s="69" t="s">
        <v>123</v>
      </c>
      <c r="C130" s="70"/>
      <c r="D130" s="71"/>
      <c r="E130" s="1"/>
      <c r="F130" s="2" t="s">
        <v>9</v>
      </c>
      <c r="G130" s="2" t="s">
        <v>12</v>
      </c>
      <c r="H130" s="2" t="s">
        <v>148</v>
      </c>
      <c r="I130" s="1"/>
      <c r="J130" s="7">
        <f>J131</f>
        <v>1574.4</v>
      </c>
      <c r="O130" s="7">
        <f>O131</f>
        <v>1574.4</v>
      </c>
    </row>
    <row r="131" spans="1:15" ht="25.5" customHeight="1" x14ac:dyDescent="0.2">
      <c r="A131" s="18"/>
      <c r="B131" s="69" t="s">
        <v>118</v>
      </c>
      <c r="C131" s="70"/>
      <c r="D131" s="71"/>
      <c r="E131" s="1"/>
      <c r="F131" s="2" t="s">
        <v>9</v>
      </c>
      <c r="G131" s="2" t="s">
        <v>12</v>
      </c>
      <c r="H131" s="2" t="s">
        <v>163</v>
      </c>
      <c r="I131" s="1"/>
      <c r="J131" s="7">
        <f>J132</f>
        <v>1574.4</v>
      </c>
      <c r="O131" s="7">
        <f>O132</f>
        <v>1574.4</v>
      </c>
    </row>
    <row r="132" spans="1:15" ht="23.25" customHeight="1" x14ac:dyDescent="0.2">
      <c r="A132" s="18"/>
      <c r="B132" s="69" t="s">
        <v>75</v>
      </c>
      <c r="C132" s="70"/>
      <c r="D132" s="71"/>
      <c r="E132" s="1"/>
      <c r="F132" s="2" t="s">
        <v>9</v>
      </c>
      <c r="G132" s="2" t="s">
        <v>12</v>
      </c>
      <c r="H132" s="2" t="s">
        <v>164</v>
      </c>
      <c r="I132" s="2"/>
      <c r="J132" s="7">
        <f>J133</f>
        <v>1574.4</v>
      </c>
      <c r="O132" s="7">
        <f>O133</f>
        <v>1574.4</v>
      </c>
    </row>
    <row r="133" spans="1:15" ht="57" customHeight="1" x14ac:dyDescent="0.2">
      <c r="A133" s="18"/>
      <c r="B133" s="69" t="s">
        <v>89</v>
      </c>
      <c r="C133" s="70"/>
      <c r="D133" s="71"/>
      <c r="E133" s="1"/>
      <c r="F133" s="2" t="s">
        <v>9</v>
      </c>
      <c r="G133" s="2" t="s">
        <v>12</v>
      </c>
      <c r="H133" s="2" t="s">
        <v>164</v>
      </c>
      <c r="I133" s="2" t="s">
        <v>90</v>
      </c>
      <c r="J133" s="7">
        <v>1574.4</v>
      </c>
      <c r="O133" s="7">
        <v>1574.4</v>
      </c>
    </row>
    <row r="134" spans="1:15" ht="32.25" customHeight="1" x14ac:dyDescent="0.2">
      <c r="A134" s="18"/>
      <c r="B134" s="72" t="s">
        <v>51</v>
      </c>
      <c r="C134" s="73"/>
      <c r="D134" s="74"/>
      <c r="E134" s="1"/>
      <c r="F134" s="1" t="s">
        <v>9</v>
      </c>
      <c r="G134" s="1" t="s">
        <v>10</v>
      </c>
      <c r="H134" s="1"/>
      <c r="I134" s="1"/>
      <c r="J134" s="25">
        <f>J135</f>
        <v>33404.5</v>
      </c>
      <c r="O134" s="25">
        <f>O135</f>
        <v>32204.5</v>
      </c>
    </row>
    <row r="135" spans="1:15" x14ac:dyDescent="0.2">
      <c r="A135" s="18"/>
      <c r="B135" s="69" t="s">
        <v>122</v>
      </c>
      <c r="C135" s="70"/>
      <c r="D135" s="71"/>
      <c r="E135" s="1"/>
      <c r="F135" s="2" t="s">
        <v>9</v>
      </c>
      <c r="G135" s="2" t="s">
        <v>10</v>
      </c>
      <c r="H135" s="2" t="s">
        <v>145</v>
      </c>
      <c r="I135" s="1"/>
      <c r="J135" s="7">
        <f>J136</f>
        <v>33404.5</v>
      </c>
      <c r="O135" s="7">
        <f>O136</f>
        <v>32204.5</v>
      </c>
    </row>
    <row r="136" spans="1:15" ht="24" customHeight="1" x14ac:dyDescent="0.2">
      <c r="A136" s="18"/>
      <c r="B136" s="69" t="s">
        <v>123</v>
      </c>
      <c r="C136" s="70"/>
      <c r="D136" s="71"/>
      <c r="E136" s="1"/>
      <c r="F136" s="2" t="s">
        <v>9</v>
      </c>
      <c r="G136" s="2" t="s">
        <v>10</v>
      </c>
      <c r="H136" s="2" t="s">
        <v>148</v>
      </c>
      <c r="I136" s="1"/>
      <c r="J136" s="7">
        <f>J137</f>
        <v>33404.5</v>
      </c>
      <c r="O136" s="7">
        <f>O137</f>
        <v>32204.5</v>
      </c>
    </row>
    <row r="137" spans="1:15" x14ac:dyDescent="0.2">
      <c r="A137" s="18"/>
      <c r="B137" s="69" t="s">
        <v>23</v>
      </c>
      <c r="C137" s="70"/>
      <c r="D137" s="71"/>
      <c r="E137" s="1"/>
      <c r="F137" s="2" t="s">
        <v>9</v>
      </c>
      <c r="G137" s="2" t="s">
        <v>10</v>
      </c>
      <c r="H137" s="2" t="s">
        <v>165</v>
      </c>
      <c r="I137" s="1"/>
      <c r="J137" s="7">
        <f>J138</f>
        <v>33404.5</v>
      </c>
      <c r="O137" s="7">
        <f>O138</f>
        <v>32204.5</v>
      </c>
    </row>
    <row r="138" spans="1:15" ht="23.25" customHeight="1" x14ac:dyDescent="0.2">
      <c r="A138" s="18"/>
      <c r="B138" s="69" t="s">
        <v>69</v>
      </c>
      <c r="C138" s="70"/>
      <c r="D138" s="71"/>
      <c r="E138" s="1"/>
      <c r="F138" s="2" t="s">
        <v>9</v>
      </c>
      <c r="G138" s="2" t="s">
        <v>10</v>
      </c>
      <c r="H138" s="2" t="s">
        <v>166</v>
      </c>
      <c r="I138" s="2"/>
      <c r="J138" s="7">
        <f>J139+J140+J141</f>
        <v>33404.5</v>
      </c>
      <c r="O138" s="7">
        <f>O139+O140+O141</f>
        <v>32204.5</v>
      </c>
    </row>
    <row r="139" spans="1:15" ht="57.75" customHeight="1" x14ac:dyDescent="0.2">
      <c r="A139" s="18"/>
      <c r="B139" s="69" t="s">
        <v>89</v>
      </c>
      <c r="C139" s="70"/>
      <c r="D139" s="71"/>
      <c r="E139" s="1"/>
      <c r="F139" s="2" t="s">
        <v>9</v>
      </c>
      <c r="G139" s="2" t="s">
        <v>10</v>
      </c>
      <c r="H139" s="2" t="s">
        <v>166</v>
      </c>
      <c r="I139" s="2" t="s">
        <v>90</v>
      </c>
      <c r="J139" s="7">
        <v>31329</v>
      </c>
      <c r="O139" s="7">
        <v>31329</v>
      </c>
    </row>
    <row r="140" spans="1:15" ht="24" customHeight="1" x14ac:dyDescent="0.2">
      <c r="A140" s="18"/>
      <c r="B140" s="69" t="s">
        <v>214</v>
      </c>
      <c r="C140" s="70"/>
      <c r="D140" s="71"/>
      <c r="E140" s="1"/>
      <c r="F140" s="2" t="s">
        <v>9</v>
      </c>
      <c r="G140" s="2" t="s">
        <v>10</v>
      </c>
      <c r="H140" s="2" t="s">
        <v>166</v>
      </c>
      <c r="I140" s="2" t="s">
        <v>92</v>
      </c>
      <c r="J140" s="7">
        <v>2015.5</v>
      </c>
      <c r="O140" s="7">
        <v>810.5</v>
      </c>
    </row>
    <row r="141" spans="1:15" x14ac:dyDescent="0.2">
      <c r="A141" s="18"/>
      <c r="B141" s="69" t="s">
        <v>94</v>
      </c>
      <c r="C141" s="70"/>
      <c r="D141" s="71"/>
      <c r="E141" s="1"/>
      <c r="F141" s="2" t="s">
        <v>9</v>
      </c>
      <c r="G141" s="2" t="s">
        <v>10</v>
      </c>
      <c r="H141" s="2" t="s">
        <v>166</v>
      </c>
      <c r="I141" s="2" t="s">
        <v>95</v>
      </c>
      <c r="J141" s="7">
        <v>60</v>
      </c>
      <c r="O141" s="7">
        <v>65</v>
      </c>
    </row>
    <row r="142" spans="1:15" x14ac:dyDescent="0.2">
      <c r="A142" s="18"/>
      <c r="B142" s="78" t="s">
        <v>48</v>
      </c>
      <c r="C142" s="79"/>
      <c r="D142" s="80"/>
      <c r="E142" s="1"/>
      <c r="F142" s="1" t="s">
        <v>9</v>
      </c>
      <c r="G142" s="1" t="s">
        <v>16</v>
      </c>
      <c r="H142" s="1"/>
      <c r="I142" s="1"/>
      <c r="J142" s="25">
        <f>J143</f>
        <v>500</v>
      </c>
      <c r="O142" s="25">
        <f>O143</f>
        <v>500</v>
      </c>
    </row>
    <row r="143" spans="1:15" ht="25.5" customHeight="1" x14ac:dyDescent="0.2">
      <c r="A143" s="18"/>
      <c r="B143" s="69" t="s">
        <v>76</v>
      </c>
      <c r="C143" s="70"/>
      <c r="D143" s="71"/>
      <c r="E143" s="1"/>
      <c r="F143" s="2" t="s">
        <v>9</v>
      </c>
      <c r="G143" s="2" t="s">
        <v>16</v>
      </c>
      <c r="H143" s="2" t="s">
        <v>167</v>
      </c>
      <c r="I143" s="2"/>
      <c r="J143" s="7">
        <f>J144</f>
        <v>500</v>
      </c>
      <c r="O143" s="7">
        <f>O144</f>
        <v>500</v>
      </c>
    </row>
    <row r="144" spans="1:15" x14ac:dyDescent="0.2">
      <c r="A144" s="18"/>
      <c r="B144" s="69" t="s">
        <v>94</v>
      </c>
      <c r="C144" s="70"/>
      <c r="D144" s="71"/>
      <c r="E144" s="1"/>
      <c r="F144" s="2" t="s">
        <v>9</v>
      </c>
      <c r="G144" s="2" t="s">
        <v>16</v>
      </c>
      <c r="H144" s="2" t="s">
        <v>167</v>
      </c>
      <c r="I144" s="2" t="s">
        <v>95</v>
      </c>
      <c r="J144" s="7">
        <v>500</v>
      </c>
      <c r="O144" s="7">
        <v>500</v>
      </c>
    </row>
    <row r="145" spans="1:15" x14ac:dyDescent="0.2">
      <c r="A145" s="18"/>
      <c r="B145" s="72" t="s">
        <v>46</v>
      </c>
      <c r="C145" s="73"/>
      <c r="D145" s="74"/>
      <c r="E145" s="1"/>
      <c r="F145" s="1" t="s">
        <v>9</v>
      </c>
      <c r="G145" s="1" t="s">
        <v>27</v>
      </c>
      <c r="H145" s="1"/>
      <c r="I145" s="1"/>
      <c r="J145" s="25">
        <f>J146+J154+J152</f>
        <v>23570.1</v>
      </c>
      <c r="K145" s="25">
        <f>K146+K154</f>
        <v>0</v>
      </c>
      <c r="L145" s="25">
        <f>L146+L154</f>
        <v>0</v>
      </c>
      <c r="M145" s="25">
        <f>M146+M154</f>
        <v>0</v>
      </c>
      <c r="N145" s="25">
        <f>N146+N154</f>
        <v>0</v>
      </c>
      <c r="O145" s="25">
        <f>O146+O154+O152</f>
        <v>23167.799999999996</v>
      </c>
    </row>
    <row r="146" spans="1:15" ht="24" customHeight="1" x14ac:dyDescent="0.2">
      <c r="A146" s="18"/>
      <c r="B146" s="69" t="s">
        <v>119</v>
      </c>
      <c r="C146" s="70"/>
      <c r="D146" s="71"/>
      <c r="E146" s="1"/>
      <c r="F146" s="2" t="s">
        <v>9</v>
      </c>
      <c r="G146" s="2" t="s">
        <v>27</v>
      </c>
      <c r="H146" s="2" t="s">
        <v>165</v>
      </c>
      <c r="I146" s="2"/>
      <c r="J146" s="7">
        <f t="shared" ref="J146:O146" si="8">J147+J150</f>
        <v>33</v>
      </c>
      <c r="K146" s="7">
        <f t="shared" si="8"/>
        <v>0</v>
      </c>
      <c r="L146" s="7">
        <f t="shared" si="8"/>
        <v>0</v>
      </c>
      <c r="M146" s="7">
        <f t="shared" si="8"/>
        <v>0</v>
      </c>
      <c r="N146" s="7">
        <f t="shared" si="8"/>
        <v>0</v>
      </c>
      <c r="O146" s="7">
        <f t="shared" si="8"/>
        <v>33</v>
      </c>
    </row>
    <row r="147" spans="1:15" ht="37.5" customHeight="1" x14ac:dyDescent="0.2">
      <c r="A147" s="18"/>
      <c r="B147" s="81" t="s">
        <v>63</v>
      </c>
      <c r="C147" s="82"/>
      <c r="D147" s="83"/>
      <c r="E147" s="1"/>
      <c r="F147" s="2" t="s">
        <v>9</v>
      </c>
      <c r="G147" s="2" t="s">
        <v>27</v>
      </c>
      <c r="H147" s="2" t="s">
        <v>168</v>
      </c>
      <c r="I147" s="2"/>
      <c r="J147" s="7">
        <f>J148</f>
        <v>32.5</v>
      </c>
      <c r="O147" s="7">
        <f>O148</f>
        <v>32.5</v>
      </c>
    </row>
    <row r="148" spans="1:15" ht="36.75" customHeight="1" x14ac:dyDescent="0.2">
      <c r="A148" s="18"/>
      <c r="B148" s="69" t="s">
        <v>39</v>
      </c>
      <c r="C148" s="70"/>
      <c r="D148" s="71"/>
      <c r="E148" s="1"/>
      <c r="F148" s="2" t="s">
        <v>9</v>
      </c>
      <c r="G148" s="2" t="s">
        <v>27</v>
      </c>
      <c r="H148" s="2" t="s">
        <v>169</v>
      </c>
      <c r="I148" s="2"/>
      <c r="J148" s="7">
        <f>J149</f>
        <v>32.5</v>
      </c>
      <c r="O148" s="7">
        <f>O149</f>
        <v>32.5</v>
      </c>
    </row>
    <row r="149" spans="1:15" ht="24.75" customHeight="1" x14ac:dyDescent="0.2">
      <c r="A149" s="18"/>
      <c r="B149" s="69" t="s">
        <v>214</v>
      </c>
      <c r="C149" s="70"/>
      <c r="D149" s="71"/>
      <c r="E149" s="1"/>
      <c r="F149" s="2" t="s">
        <v>9</v>
      </c>
      <c r="G149" s="2" t="s">
        <v>27</v>
      </c>
      <c r="H149" s="2" t="s">
        <v>169</v>
      </c>
      <c r="I149" s="2" t="s">
        <v>92</v>
      </c>
      <c r="J149" s="7">
        <v>32.5</v>
      </c>
      <c r="O149" s="7">
        <v>32.5</v>
      </c>
    </row>
    <row r="150" spans="1:15" ht="79.5" customHeight="1" x14ac:dyDescent="0.2">
      <c r="A150" s="18"/>
      <c r="B150" s="69" t="s">
        <v>265</v>
      </c>
      <c r="C150" s="70"/>
      <c r="D150" s="71"/>
      <c r="E150" s="1"/>
      <c r="F150" s="2" t="s">
        <v>9</v>
      </c>
      <c r="G150" s="2" t="s">
        <v>27</v>
      </c>
      <c r="H150" s="2" t="s">
        <v>266</v>
      </c>
      <c r="I150" s="2"/>
      <c r="J150" s="7">
        <f>J151</f>
        <v>0.5</v>
      </c>
      <c r="O150" s="7">
        <f>O151</f>
        <v>0.5</v>
      </c>
    </row>
    <row r="151" spans="1:15" ht="24.75" customHeight="1" x14ac:dyDescent="0.2">
      <c r="A151" s="18"/>
      <c r="B151" s="69" t="s">
        <v>214</v>
      </c>
      <c r="C151" s="70"/>
      <c r="D151" s="71"/>
      <c r="E151" s="1"/>
      <c r="F151" s="2" t="s">
        <v>9</v>
      </c>
      <c r="G151" s="2" t="s">
        <v>27</v>
      </c>
      <c r="H151" s="2" t="s">
        <v>266</v>
      </c>
      <c r="I151" s="2" t="s">
        <v>92</v>
      </c>
      <c r="J151" s="7">
        <v>0.5</v>
      </c>
      <c r="O151" s="7">
        <v>0.5</v>
      </c>
    </row>
    <row r="152" spans="1:15" ht="47.25" customHeight="1" x14ac:dyDescent="0.2">
      <c r="A152" s="18"/>
      <c r="B152" s="69" t="s">
        <v>385</v>
      </c>
      <c r="C152" s="70"/>
      <c r="D152" s="71"/>
      <c r="E152" s="1"/>
      <c r="F152" s="2" t="s">
        <v>9</v>
      </c>
      <c r="G152" s="2" t="s">
        <v>27</v>
      </c>
      <c r="H152" s="2" t="s">
        <v>384</v>
      </c>
      <c r="I152" s="2"/>
      <c r="J152" s="7">
        <f>J153</f>
        <v>50</v>
      </c>
      <c r="O152" s="7">
        <f>O153</f>
        <v>50</v>
      </c>
    </row>
    <row r="153" spans="1:15" ht="24.75" customHeight="1" x14ac:dyDescent="0.2">
      <c r="A153" s="18"/>
      <c r="B153" s="69" t="s">
        <v>214</v>
      </c>
      <c r="C153" s="70"/>
      <c r="D153" s="71"/>
      <c r="E153" s="1"/>
      <c r="F153" s="2" t="s">
        <v>9</v>
      </c>
      <c r="G153" s="2" t="s">
        <v>27</v>
      </c>
      <c r="H153" s="2" t="s">
        <v>384</v>
      </c>
      <c r="I153" s="2" t="s">
        <v>92</v>
      </c>
      <c r="J153" s="7">
        <v>50</v>
      </c>
      <c r="O153" s="7">
        <v>50</v>
      </c>
    </row>
    <row r="154" spans="1:15" x14ac:dyDescent="0.2">
      <c r="A154" s="18"/>
      <c r="B154" s="69" t="s">
        <v>128</v>
      </c>
      <c r="C154" s="70"/>
      <c r="D154" s="71"/>
      <c r="E154" s="1"/>
      <c r="F154" s="2" t="s">
        <v>9</v>
      </c>
      <c r="G154" s="2" t="s">
        <v>27</v>
      </c>
      <c r="H154" s="2" t="s">
        <v>140</v>
      </c>
      <c r="I154" s="2"/>
      <c r="J154" s="7">
        <f>J155+J160</f>
        <v>23487.1</v>
      </c>
      <c r="O154" s="7">
        <f>O155+O160</f>
        <v>23084.799999999996</v>
      </c>
    </row>
    <row r="155" spans="1:15" ht="24" customHeight="1" x14ac:dyDescent="0.2">
      <c r="A155" s="18"/>
      <c r="B155" s="69" t="s">
        <v>79</v>
      </c>
      <c r="C155" s="70"/>
      <c r="D155" s="71"/>
      <c r="E155" s="1"/>
      <c r="F155" s="2" t="s">
        <v>9</v>
      </c>
      <c r="G155" s="2" t="s">
        <v>27</v>
      </c>
      <c r="H155" s="2" t="s">
        <v>141</v>
      </c>
      <c r="I155" s="2"/>
      <c r="J155" s="7">
        <f>J156+J158</f>
        <v>881</v>
      </c>
      <c r="K155" s="7">
        <f>K156</f>
        <v>0</v>
      </c>
      <c r="L155" s="7">
        <f>L156</f>
        <v>0</v>
      </c>
      <c r="M155" s="7">
        <f>M156</f>
        <v>0</v>
      </c>
      <c r="N155" s="7">
        <f>N156</f>
        <v>0</v>
      </c>
      <c r="O155" s="7">
        <f>O156+O158</f>
        <v>581</v>
      </c>
    </row>
    <row r="156" spans="1:15" ht="24" customHeight="1" x14ac:dyDescent="0.2">
      <c r="A156" s="18"/>
      <c r="B156" s="69" t="s">
        <v>116</v>
      </c>
      <c r="C156" s="70"/>
      <c r="D156" s="71"/>
      <c r="E156" s="1"/>
      <c r="F156" s="2" t="s">
        <v>9</v>
      </c>
      <c r="G156" s="2" t="s">
        <v>27</v>
      </c>
      <c r="H156" s="2" t="s">
        <v>142</v>
      </c>
      <c r="I156" s="2"/>
      <c r="J156" s="7">
        <f t="shared" ref="J156:O156" si="9">J157</f>
        <v>231</v>
      </c>
      <c r="K156" s="7">
        <f t="shared" si="9"/>
        <v>0</v>
      </c>
      <c r="L156" s="7">
        <f t="shared" si="9"/>
        <v>0</v>
      </c>
      <c r="M156" s="7">
        <f t="shared" si="9"/>
        <v>0</v>
      </c>
      <c r="N156" s="7">
        <f t="shared" si="9"/>
        <v>0</v>
      </c>
      <c r="O156" s="7">
        <f t="shared" si="9"/>
        <v>231</v>
      </c>
    </row>
    <row r="157" spans="1:15" x14ac:dyDescent="0.2">
      <c r="A157" s="18"/>
      <c r="B157" s="69" t="s">
        <v>98</v>
      </c>
      <c r="C157" s="70"/>
      <c r="D157" s="71"/>
      <c r="E157" s="1"/>
      <c r="F157" s="2" t="s">
        <v>9</v>
      </c>
      <c r="G157" s="2" t="s">
        <v>27</v>
      </c>
      <c r="H157" s="2" t="s">
        <v>142</v>
      </c>
      <c r="I157" s="2" t="s">
        <v>22</v>
      </c>
      <c r="J157" s="7">
        <v>231</v>
      </c>
      <c r="O157" s="7">
        <v>231</v>
      </c>
    </row>
    <row r="158" spans="1:15" ht="38.25" customHeight="1" x14ac:dyDescent="0.2">
      <c r="A158" s="18"/>
      <c r="B158" s="69" t="s">
        <v>413</v>
      </c>
      <c r="C158" s="70"/>
      <c r="D158" s="71"/>
      <c r="E158" s="1"/>
      <c r="F158" s="2" t="s">
        <v>9</v>
      </c>
      <c r="G158" s="2" t="s">
        <v>27</v>
      </c>
      <c r="H158" s="2" t="s">
        <v>414</v>
      </c>
      <c r="I158" s="2"/>
      <c r="J158" s="7">
        <f>J159</f>
        <v>650</v>
      </c>
      <c r="O158" s="7">
        <f>O159</f>
        <v>350</v>
      </c>
    </row>
    <row r="159" spans="1:15" ht="33" customHeight="1" x14ac:dyDescent="0.2">
      <c r="A159" s="18"/>
      <c r="B159" s="69" t="s">
        <v>415</v>
      </c>
      <c r="C159" s="70"/>
      <c r="D159" s="71"/>
      <c r="E159" s="1"/>
      <c r="F159" s="2" t="s">
        <v>9</v>
      </c>
      <c r="G159" s="2" t="s">
        <v>27</v>
      </c>
      <c r="H159" s="2" t="s">
        <v>414</v>
      </c>
      <c r="I159" s="2" t="s">
        <v>92</v>
      </c>
      <c r="J159" s="7">
        <v>650</v>
      </c>
      <c r="O159" s="7">
        <v>350</v>
      </c>
    </row>
    <row r="160" spans="1:15" ht="25.5" customHeight="1" x14ac:dyDescent="0.2">
      <c r="A160" s="18"/>
      <c r="B160" s="69" t="s">
        <v>88</v>
      </c>
      <c r="C160" s="70"/>
      <c r="D160" s="71"/>
      <c r="E160" s="1"/>
      <c r="F160" s="2" t="s">
        <v>9</v>
      </c>
      <c r="G160" s="2" t="s">
        <v>27</v>
      </c>
      <c r="H160" s="2" t="s">
        <v>170</v>
      </c>
      <c r="I160" s="2"/>
      <c r="J160" s="7">
        <f>J161+J165</f>
        <v>22606.1</v>
      </c>
      <c r="O160" s="7">
        <f>O161+O165</f>
        <v>22503.799999999996</v>
      </c>
    </row>
    <row r="161" spans="1:15" ht="25.5" customHeight="1" x14ac:dyDescent="0.2">
      <c r="A161" s="18"/>
      <c r="B161" s="69" t="s">
        <v>77</v>
      </c>
      <c r="C161" s="70"/>
      <c r="D161" s="71"/>
      <c r="E161" s="1"/>
      <c r="F161" s="2" t="s">
        <v>9</v>
      </c>
      <c r="G161" s="2" t="s">
        <v>27</v>
      </c>
      <c r="H161" s="2" t="s">
        <v>171</v>
      </c>
      <c r="I161" s="2"/>
      <c r="J161" s="7">
        <f>J163+J162+J164</f>
        <v>2575.8000000000002</v>
      </c>
      <c r="O161" s="7">
        <f>O163+O162+O164</f>
        <v>2275.8000000000002</v>
      </c>
    </row>
    <row r="162" spans="1:15" ht="58.5" customHeight="1" x14ac:dyDescent="0.2">
      <c r="A162" s="18"/>
      <c r="B162" s="69" t="s">
        <v>89</v>
      </c>
      <c r="C162" s="70"/>
      <c r="D162" s="71"/>
      <c r="E162" s="1"/>
      <c r="F162" s="2" t="s">
        <v>9</v>
      </c>
      <c r="G162" s="2" t="s">
        <v>27</v>
      </c>
      <c r="H162" s="2" t="s">
        <v>171</v>
      </c>
      <c r="I162" s="2" t="s">
        <v>90</v>
      </c>
      <c r="J162" s="7">
        <v>2275.8000000000002</v>
      </c>
      <c r="O162" s="7">
        <v>2275.8000000000002</v>
      </c>
    </row>
    <row r="163" spans="1:15" ht="24" customHeight="1" x14ac:dyDescent="0.2">
      <c r="A163" s="18"/>
      <c r="B163" s="69" t="s">
        <v>214</v>
      </c>
      <c r="C163" s="70"/>
      <c r="D163" s="71"/>
      <c r="E163" s="1"/>
      <c r="F163" s="2" t="s">
        <v>9</v>
      </c>
      <c r="G163" s="2" t="s">
        <v>27</v>
      </c>
      <c r="H163" s="2" t="s">
        <v>171</v>
      </c>
      <c r="I163" s="2" t="s">
        <v>92</v>
      </c>
      <c r="J163" s="7">
        <v>300</v>
      </c>
      <c r="O163" s="7">
        <v>0</v>
      </c>
    </row>
    <row r="164" spans="1:15" x14ac:dyDescent="0.2">
      <c r="A164" s="18"/>
      <c r="B164" s="69" t="s">
        <v>94</v>
      </c>
      <c r="C164" s="70"/>
      <c r="D164" s="71"/>
      <c r="E164" s="1"/>
      <c r="F164" s="2" t="s">
        <v>9</v>
      </c>
      <c r="G164" s="2" t="s">
        <v>27</v>
      </c>
      <c r="H164" s="2" t="s">
        <v>171</v>
      </c>
      <c r="I164" s="2" t="s">
        <v>95</v>
      </c>
      <c r="J164" s="7">
        <v>0</v>
      </c>
      <c r="O164" s="7">
        <v>0</v>
      </c>
    </row>
    <row r="165" spans="1:15" ht="35.25" customHeight="1" x14ac:dyDescent="0.2">
      <c r="A165" s="18"/>
      <c r="B165" s="69" t="s">
        <v>312</v>
      </c>
      <c r="C165" s="70"/>
      <c r="D165" s="71"/>
      <c r="E165" s="1"/>
      <c r="F165" s="2" t="s">
        <v>9</v>
      </c>
      <c r="G165" s="2" t="s">
        <v>27</v>
      </c>
      <c r="H165" s="2" t="s">
        <v>313</v>
      </c>
      <c r="I165" s="2"/>
      <c r="J165" s="7">
        <f>J166+J168+J167+J169</f>
        <v>20030.3</v>
      </c>
      <c r="K165" s="7">
        <f>K166+K168+K167</f>
        <v>0</v>
      </c>
      <c r="L165" s="7">
        <f>L166+L168+L167</f>
        <v>0</v>
      </c>
      <c r="M165" s="7">
        <f>M166+M168+M167</f>
        <v>0</v>
      </c>
      <c r="N165" s="7">
        <f>N166+N168+N167</f>
        <v>0</v>
      </c>
      <c r="O165" s="7">
        <f>O166+O168+O167+O169</f>
        <v>20227.999999999996</v>
      </c>
    </row>
    <row r="166" spans="1:15" ht="23.25" customHeight="1" x14ac:dyDescent="0.2">
      <c r="A166" s="18"/>
      <c r="B166" s="69" t="s">
        <v>99</v>
      </c>
      <c r="C166" s="70"/>
      <c r="D166" s="71"/>
      <c r="E166" s="1"/>
      <c r="F166" s="2" t="s">
        <v>9</v>
      </c>
      <c r="G166" s="2" t="s">
        <v>27</v>
      </c>
      <c r="H166" s="2" t="s">
        <v>313</v>
      </c>
      <c r="I166" s="2" t="s">
        <v>90</v>
      </c>
      <c r="J166" s="7">
        <v>3661</v>
      </c>
      <c r="O166" s="7">
        <v>3661</v>
      </c>
    </row>
    <row r="167" spans="1:15" ht="46.5" customHeight="1" x14ac:dyDescent="0.2">
      <c r="A167" s="18"/>
      <c r="B167" s="69" t="s">
        <v>332</v>
      </c>
      <c r="C167" s="70"/>
      <c r="D167" s="71"/>
      <c r="E167" s="1"/>
      <c r="F167" s="2" t="s">
        <v>9</v>
      </c>
      <c r="G167" s="2" t="s">
        <v>27</v>
      </c>
      <c r="H167" s="2" t="s">
        <v>355</v>
      </c>
      <c r="I167" s="2" t="s">
        <v>90</v>
      </c>
      <c r="J167" s="7">
        <v>15867.8</v>
      </c>
      <c r="O167" s="7">
        <v>15867.8</v>
      </c>
    </row>
    <row r="168" spans="1:15" ht="36" customHeight="1" x14ac:dyDescent="0.2">
      <c r="A168" s="18"/>
      <c r="B168" s="69" t="s">
        <v>93</v>
      </c>
      <c r="C168" s="70"/>
      <c r="D168" s="71"/>
      <c r="E168" s="1"/>
      <c r="F168" s="2" t="s">
        <v>9</v>
      </c>
      <c r="G168" s="2" t="s">
        <v>27</v>
      </c>
      <c r="H168" s="2" t="s">
        <v>313</v>
      </c>
      <c r="I168" s="2" t="s">
        <v>92</v>
      </c>
      <c r="J168" s="7">
        <v>485.7</v>
      </c>
      <c r="O168" s="7">
        <v>683.4</v>
      </c>
    </row>
    <row r="169" spans="1:15" x14ac:dyDescent="0.2">
      <c r="A169" s="18"/>
      <c r="B169" s="69" t="s">
        <v>94</v>
      </c>
      <c r="C169" s="70"/>
      <c r="D169" s="71"/>
      <c r="E169" s="1"/>
      <c r="F169" s="2" t="s">
        <v>9</v>
      </c>
      <c r="G169" s="2" t="s">
        <v>27</v>
      </c>
      <c r="H169" s="2" t="s">
        <v>313</v>
      </c>
      <c r="I169" s="2" t="s">
        <v>95</v>
      </c>
      <c r="J169" s="7">
        <v>15.8</v>
      </c>
      <c r="O169" s="7">
        <v>15.8</v>
      </c>
    </row>
    <row r="170" spans="1:15" ht="24" customHeight="1" x14ac:dyDescent="0.2">
      <c r="A170" s="18"/>
      <c r="B170" s="72" t="s">
        <v>219</v>
      </c>
      <c r="C170" s="73"/>
      <c r="D170" s="74"/>
      <c r="E170" s="1"/>
      <c r="F170" s="1" t="s">
        <v>15</v>
      </c>
      <c r="G170" s="1" t="s">
        <v>20</v>
      </c>
      <c r="H170" s="1"/>
      <c r="I170" s="1"/>
      <c r="J170" s="25">
        <f t="shared" ref="J170:O170" si="10">J171</f>
        <v>3259.7</v>
      </c>
      <c r="K170" s="25">
        <f t="shared" si="10"/>
        <v>0</v>
      </c>
      <c r="L170" s="25">
        <f t="shared" si="10"/>
        <v>0</v>
      </c>
      <c r="M170" s="25">
        <f t="shared" si="10"/>
        <v>0</v>
      </c>
      <c r="N170" s="25">
        <f t="shared" si="10"/>
        <v>0</v>
      </c>
      <c r="O170" s="25">
        <f t="shared" si="10"/>
        <v>3059.7</v>
      </c>
    </row>
    <row r="171" spans="1:15" ht="35.25" customHeight="1" x14ac:dyDescent="0.2">
      <c r="A171" s="18"/>
      <c r="B171" s="69" t="s">
        <v>220</v>
      </c>
      <c r="C171" s="70"/>
      <c r="D171" s="71"/>
      <c r="E171" s="1"/>
      <c r="F171" s="2" t="s">
        <v>15</v>
      </c>
      <c r="G171" s="2" t="s">
        <v>8</v>
      </c>
      <c r="H171" s="2" t="s">
        <v>314</v>
      </c>
      <c r="I171" s="2"/>
      <c r="J171" s="7">
        <f>J172+J173+J174</f>
        <v>3259.7</v>
      </c>
      <c r="O171" s="7">
        <f>O172+O173+O174</f>
        <v>3059.7</v>
      </c>
    </row>
    <row r="172" spans="1:15" ht="57.75" customHeight="1" x14ac:dyDescent="0.2">
      <c r="A172" s="18"/>
      <c r="B172" s="69" t="s">
        <v>89</v>
      </c>
      <c r="C172" s="70"/>
      <c r="D172" s="71"/>
      <c r="E172" s="1"/>
      <c r="F172" s="2" t="s">
        <v>15</v>
      </c>
      <c r="G172" s="2" t="s">
        <v>8</v>
      </c>
      <c r="H172" s="2" t="s">
        <v>314</v>
      </c>
      <c r="I172" s="2" t="s">
        <v>90</v>
      </c>
      <c r="J172" s="7">
        <v>3059.7</v>
      </c>
      <c r="O172" s="7">
        <v>3059.7</v>
      </c>
    </row>
    <row r="173" spans="1:15" ht="25.5" customHeight="1" x14ac:dyDescent="0.2">
      <c r="A173" s="18"/>
      <c r="B173" s="69" t="s">
        <v>214</v>
      </c>
      <c r="C173" s="70"/>
      <c r="D173" s="71"/>
      <c r="E173" s="1"/>
      <c r="F173" s="2" t="s">
        <v>15</v>
      </c>
      <c r="G173" s="2" t="s">
        <v>8</v>
      </c>
      <c r="H173" s="2" t="s">
        <v>314</v>
      </c>
      <c r="I173" s="2" t="s">
        <v>92</v>
      </c>
      <c r="J173" s="7">
        <v>200</v>
      </c>
      <c r="O173" s="7">
        <v>0</v>
      </c>
    </row>
    <row r="174" spans="1:15" x14ac:dyDescent="0.2">
      <c r="A174" s="18"/>
      <c r="B174" s="69" t="s">
        <v>94</v>
      </c>
      <c r="C174" s="70"/>
      <c r="D174" s="71"/>
      <c r="E174" s="1"/>
      <c r="F174" s="2" t="s">
        <v>15</v>
      </c>
      <c r="G174" s="2" t="s">
        <v>8</v>
      </c>
      <c r="H174" s="2" t="s">
        <v>314</v>
      </c>
      <c r="I174" s="2" t="s">
        <v>95</v>
      </c>
      <c r="J174" s="7">
        <v>0</v>
      </c>
      <c r="O174" s="7">
        <v>0</v>
      </c>
    </row>
    <row r="175" spans="1:15" ht="14.25" customHeight="1" x14ac:dyDescent="0.2">
      <c r="A175" s="18"/>
      <c r="B175" s="72" t="s">
        <v>24</v>
      </c>
      <c r="C175" s="73"/>
      <c r="D175" s="74"/>
      <c r="E175" s="1"/>
      <c r="F175" s="1" t="s">
        <v>10</v>
      </c>
      <c r="G175" s="1" t="s">
        <v>20</v>
      </c>
      <c r="H175" s="2" t="s">
        <v>141</v>
      </c>
      <c r="I175" s="2"/>
      <c r="J175" s="25">
        <f>J180+J183+J176</f>
        <v>212.5</v>
      </c>
      <c r="K175" s="25">
        <f>K180+K183</f>
        <v>0</v>
      </c>
      <c r="L175" s="25">
        <f>L180+L183</f>
        <v>0</v>
      </c>
      <c r="M175" s="25">
        <f>M180+M183</f>
        <v>0</v>
      </c>
      <c r="N175" s="25">
        <f>N180+N183</f>
        <v>0</v>
      </c>
      <c r="O175" s="25">
        <f>O180+O183+O176</f>
        <v>0</v>
      </c>
    </row>
    <row r="176" spans="1:15" x14ac:dyDescent="0.2">
      <c r="A176" s="18"/>
      <c r="B176" s="72" t="s">
        <v>350</v>
      </c>
      <c r="C176" s="73"/>
      <c r="D176" s="74"/>
      <c r="E176" s="1"/>
      <c r="F176" s="1" t="s">
        <v>10</v>
      </c>
      <c r="G176" s="1" t="s">
        <v>26</v>
      </c>
      <c r="H176" s="2"/>
      <c r="I176" s="2"/>
      <c r="J176" s="25">
        <f>J177</f>
        <v>212.5</v>
      </c>
      <c r="K176" s="52"/>
      <c r="L176" s="52"/>
      <c r="M176" s="52"/>
      <c r="N176" s="52"/>
      <c r="O176" s="25">
        <f>O177</f>
        <v>0</v>
      </c>
    </row>
    <row r="177" spans="1:15" x14ac:dyDescent="0.2">
      <c r="A177" s="18"/>
      <c r="B177" s="69" t="s">
        <v>351</v>
      </c>
      <c r="C177" s="70"/>
      <c r="D177" s="71"/>
      <c r="E177" s="1"/>
      <c r="F177" s="1" t="s">
        <v>10</v>
      </c>
      <c r="G177" s="1" t="s">
        <v>26</v>
      </c>
      <c r="H177" s="2" t="s">
        <v>352</v>
      </c>
      <c r="I177" s="2"/>
      <c r="J177" s="25">
        <f>J178</f>
        <v>212.5</v>
      </c>
      <c r="K177" s="52"/>
      <c r="L177" s="52"/>
      <c r="M177" s="52"/>
      <c r="N177" s="52"/>
      <c r="O177" s="25">
        <f>O178</f>
        <v>0</v>
      </c>
    </row>
    <row r="178" spans="1:15" x14ac:dyDescent="0.2">
      <c r="A178" s="18"/>
      <c r="B178" s="69" t="s">
        <v>418</v>
      </c>
      <c r="C178" s="70"/>
      <c r="D178" s="71"/>
      <c r="E178" s="1"/>
      <c r="F178" s="1" t="s">
        <v>10</v>
      </c>
      <c r="G178" s="1" t="s">
        <v>26</v>
      </c>
      <c r="H178" s="2" t="s">
        <v>352</v>
      </c>
      <c r="I178" s="2" t="s">
        <v>92</v>
      </c>
      <c r="J178" s="25">
        <v>212.5</v>
      </c>
      <c r="K178" s="52"/>
      <c r="L178" s="52"/>
      <c r="M178" s="52"/>
      <c r="N178" s="52"/>
      <c r="O178" s="25">
        <v>0</v>
      </c>
    </row>
    <row r="179" spans="1:15" x14ac:dyDescent="0.2">
      <c r="A179" s="18"/>
      <c r="B179" s="69" t="s">
        <v>353</v>
      </c>
      <c r="C179" s="70"/>
      <c r="D179" s="71"/>
      <c r="E179" s="1"/>
      <c r="F179" s="1" t="s">
        <v>10</v>
      </c>
      <c r="G179" s="1" t="s">
        <v>26</v>
      </c>
      <c r="H179" s="2" t="s">
        <v>352</v>
      </c>
      <c r="I179" s="2" t="s">
        <v>22</v>
      </c>
      <c r="J179" s="7">
        <v>0</v>
      </c>
      <c r="K179" s="52"/>
      <c r="L179" s="52"/>
      <c r="M179" s="52"/>
      <c r="N179" s="52"/>
      <c r="O179" s="25">
        <v>0</v>
      </c>
    </row>
    <row r="180" spans="1:15" x14ac:dyDescent="0.2">
      <c r="A180" s="18"/>
      <c r="B180" s="72" t="s">
        <v>250</v>
      </c>
      <c r="C180" s="70"/>
      <c r="D180" s="71"/>
      <c r="E180" s="1"/>
      <c r="F180" s="1" t="s">
        <v>10</v>
      </c>
      <c r="G180" s="1" t="s">
        <v>13</v>
      </c>
      <c r="H180" s="1" t="s">
        <v>252</v>
      </c>
      <c r="I180" s="1"/>
      <c r="J180" s="25">
        <f>J181</f>
        <v>0</v>
      </c>
      <c r="O180" s="25">
        <f>O181</f>
        <v>0</v>
      </c>
    </row>
    <row r="181" spans="1:15" ht="24" customHeight="1" x14ac:dyDescent="0.2">
      <c r="A181" s="18"/>
      <c r="B181" s="69" t="s">
        <v>251</v>
      </c>
      <c r="C181" s="70"/>
      <c r="D181" s="71"/>
      <c r="E181" s="1"/>
      <c r="F181" s="2" t="s">
        <v>10</v>
      </c>
      <c r="G181" s="2" t="s">
        <v>13</v>
      </c>
      <c r="H181" s="2" t="s">
        <v>252</v>
      </c>
      <c r="I181" s="2"/>
      <c r="J181" s="7">
        <f>J182</f>
        <v>0</v>
      </c>
      <c r="O181" s="7">
        <f>O182</f>
        <v>0</v>
      </c>
    </row>
    <row r="182" spans="1:15" x14ac:dyDescent="0.2">
      <c r="A182" s="18"/>
      <c r="B182" s="69" t="s">
        <v>94</v>
      </c>
      <c r="C182" s="70"/>
      <c r="D182" s="71"/>
      <c r="E182" s="1"/>
      <c r="F182" s="2" t="s">
        <v>10</v>
      </c>
      <c r="G182" s="2" t="s">
        <v>13</v>
      </c>
      <c r="H182" s="2" t="s">
        <v>252</v>
      </c>
      <c r="I182" s="2" t="s">
        <v>95</v>
      </c>
      <c r="J182" s="7">
        <v>0</v>
      </c>
      <c r="O182" s="7">
        <v>0</v>
      </c>
    </row>
    <row r="183" spans="1:15" x14ac:dyDescent="0.2">
      <c r="A183" s="18"/>
      <c r="B183" s="72" t="s">
        <v>227</v>
      </c>
      <c r="C183" s="73"/>
      <c r="D183" s="74"/>
      <c r="E183" s="1"/>
      <c r="F183" s="1" t="s">
        <v>10</v>
      </c>
      <c r="G183" s="1" t="s">
        <v>8</v>
      </c>
      <c r="H183" s="1"/>
      <c r="I183" s="1"/>
      <c r="J183" s="25">
        <f t="shared" ref="J183:O183" si="11">J184+J185</f>
        <v>0</v>
      </c>
      <c r="K183" s="25">
        <f t="shared" si="11"/>
        <v>0</v>
      </c>
      <c r="L183" s="25">
        <f t="shared" si="11"/>
        <v>0</v>
      </c>
      <c r="M183" s="25">
        <f t="shared" si="11"/>
        <v>0</v>
      </c>
      <c r="N183" s="25">
        <f t="shared" si="11"/>
        <v>0</v>
      </c>
      <c r="O183" s="25">
        <f t="shared" si="11"/>
        <v>0</v>
      </c>
    </row>
    <row r="184" spans="1:15" ht="69" customHeight="1" x14ac:dyDescent="0.2">
      <c r="A184" s="18"/>
      <c r="B184" s="69" t="s">
        <v>305</v>
      </c>
      <c r="C184" s="70"/>
      <c r="D184" s="71"/>
      <c r="E184" s="1"/>
      <c r="F184" s="2" t="s">
        <v>10</v>
      </c>
      <c r="G184" s="2" t="s">
        <v>8</v>
      </c>
      <c r="H184" s="2" t="s">
        <v>267</v>
      </c>
      <c r="I184" s="2" t="s">
        <v>92</v>
      </c>
      <c r="J184" s="7">
        <v>0</v>
      </c>
      <c r="O184" s="7">
        <v>0</v>
      </c>
    </row>
    <row r="185" spans="1:15" ht="102" customHeight="1" x14ac:dyDescent="0.2">
      <c r="A185" s="18"/>
      <c r="B185" s="103" t="s">
        <v>331</v>
      </c>
      <c r="C185" s="104"/>
      <c r="D185" s="105"/>
      <c r="E185" s="1"/>
      <c r="F185" s="2" t="s">
        <v>10</v>
      </c>
      <c r="G185" s="2" t="s">
        <v>8</v>
      </c>
      <c r="H185" s="2" t="s">
        <v>268</v>
      </c>
      <c r="I185" s="2" t="s">
        <v>92</v>
      </c>
      <c r="J185" s="7">
        <v>0</v>
      </c>
      <c r="O185" s="7">
        <v>0</v>
      </c>
    </row>
    <row r="186" spans="1:15" ht="23.25" customHeight="1" x14ac:dyDescent="0.2">
      <c r="A186" s="18"/>
      <c r="B186" s="72" t="s">
        <v>25</v>
      </c>
      <c r="C186" s="73"/>
      <c r="D186" s="74"/>
      <c r="E186" s="1"/>
      <c r="F186" s="1" t="s">
        <v>26</v>
      </c>
      <c r="G186" s="1" t="s">
        <v>20</v>
      </c>
      <c r="H186" s="2"/>
      <c r="I186" s="2"/>
      <c r="J186" s="25">
        <f t="shared" ref="J186:O186" si="12">J187</f>
        <v>4485.8999999999996</v>
      </c>
      <c r="K186" s="25">
        <f t="shared" si="12"/>
        <v>0</v>
      </c>
      <c r="L186" s="25">
        <f t="shared" si="12"/>
        <v>0</v>
      </c>
      <c r="M186" s="25">
        <f t="shared" si="12"/>
        <v>0</v>
      </c>
      <c r="N186" s="25">
        <f t="shared" si="12"/>
        <v>0</v>
      </c>
      <c r="O186" s="25">
        <f t="shared" si="12"/>
        <v>6060.6</v>
      </c>
    </row>
    <row r="187" spans="1:15" x14ac:dyDescent="0.2">
      <c r="A187" s="18"/>
      <c r="B187" s="72" t="s">
        <v>269</v>
      </c>
      <c r="C187" s="73"/>
      <c r="D187" s="74"/>
      <c r="E187" s="1"/>
      <c r="F187" s="1" t="s">
        <v>26</v>
      </c>
      <c r="G187" s="1" t="s">
        <v>15</v>
      </c>
      <c r="H187" s="1"/>
      <c r="I187" s="1"/>
      <c r="J187" s="25">
        <f t="shared" ref="J187:O187" si="13">J190+J192+J188</f>
        <v>4485.8999999999996</v>
      </c>
      <c r="K187" s="25">
        <f t="shared" si="13"/>
        <v>0</v>
      </c>
      <c r="L187" s="25">
        <f t="shared" si="13"/>
        <v>0</v>
      </c>
      <c r="M187" s="25">
        <f t="shared" si="13"/>
        <v>0</v>
      </c>
      <c r="N187" s="25">
        <f t="shared" si="13"/>
        <v>0</v>
      </c>
      <c r="O187" s="25">
        <f t="shared" si="13"/>
        <v>6060.6</v>
      </c>
    </row>
    <row r="188" spans="1:15" x14ac:dyDescent="0.2">
      <c r="A188" s="18"/>
      <c r="B188" s="81" t="s">
        <v>326</v>
      </c>
      <c r="C188" s="82"/>
      <c r="D188" s="83"/>
      <c r="E188" s="1"/>
      <c r="F188" s="2" t="s">
        <v>26</v>
      </c>
      <c r="G188" s="2" t="s">
        <v>15</v>
      </c>
      <c r="H188" s="28" t="s">
        <v>327</v>
      </c>
      <c r="I188" s="2"/>
      <c r="J188" s="7">
        <f>J189</f>
        <v>4040.4</v>
      </c>
      <c r="K188" s="52"/>
      <c r="L188" s="52"/>
      <c r="M188" s="52"/>
      <c r="N188" s="52"/>
      <c r="O188" s="7">
        <f>O189</f>
        <v>6060.6</v>
      </c>
    </row>
    <row r="189" spans="1:15" x14ac:dyDescent="0.2">
      <c r="A189" s="18"/>
      <c r="B189" s="69" t="s">
        <v>98</v>
      </c>
      <c r="C189" s="70"/>
      <c r="D189" s="71"/>
      <c r="E189" s="1"/>
      <c r="F189" s="2" t="s">
        <v>26</v>
      </c>
      <c r="G189" s="2" t="s">
        <v>15</v>
      </c>
      <c r="H189" s="28" t="s">
        <v>327</v>
      </c>
      <c r="I189" s="2" t="s">
        <v>22</v>
      </c>
      <c r="J189" s="7">
        <v>4040.4</v>
      </c>
      <c r="K189" s="52"/>
      <c r="L189" s="52"/>
      <c r="M189" s="52"/>
      <c r="N189" s="52"/>
      <c r="O189" s="7">
        <v>6060.6</v>
      </c>
    </row>
    <row r="190" spans="1:15" ht="25.5" customHeight="1" x14ac:dyDescent="0.2">
      <c r="A190" s="18"/>
      <c r="B190" s="81" t="s">
        <v>315</v>
      </c>
      <c r="C190" s="82"/>
      <c r="D190" s="83"/>
      <c r="E190" s="1"/>
      <c r="F190" s="2" t="s">
        <v>26</v>
      </c>
      <c r="G190" s="2" t="s">
        <v>15</v>
      </c>
      <c r="H190" s="28" t="s">
        <v>319</v>
      </c>
      <c r="I190" s="2"/>
      <c r="J190" s="7">
        <f>J191</f>
        <v>0</v>
      </c>
      <c r="O190" s="7">
        <f>O191</f>
        <v>0</v>
      </c>
    </row>
    <row r="191" spans="1:15" ht="12.75" customHeight="1" x14ac:dyDescent="0.2">
      <c r="A191" s="18"/>
      <c r="B191" s="69" t="s">
        <v>98</v>
      </c>
      <c r="C191" s="70"/>
      <c r="D191" s="71"/>
      <c r="E191" s="1"/>
      <c r="F191" s="2" t="s">
        <v>26</v>
      </c>
      <c r="G191" s="2" t="s">
        <v>15</v>
      </c>
      <c r="H191" s="28" t="s">
        <v>319</v>
      </c>
      <c r="I191" s="2" t="s">
        <v>22</v>
      </c>
      <c r="J191" s="7">
        <v>0</v>
      </c>
      <c r="O191" s="7">
        <v>0</v>
      </c>
    </row>
    <row r="192" spans="1:15" ht="23.25" customHeight="1" x14ac:dyDescent="0.2">
      <c r="A192" s="18"/>
      <c r="B192" s="81" t="s">
        <v>315</v>
      </c>
      <c r="C192" s="82"/>
      <c r="D192" s="83"/>
      <c r="E192" s="1"/>
      <c r="F192" s="2" t="s">
        <v>26</v>
      </c>
      <c r="G192" s="2" t="s">
        <v>15</v>
      </c>
      <c r="H192" s="28" t="s">
        <v>319</v>
      </c>
      <c r="I192" s="2"/>
      <c r="J192" s="7">
        <f>J193</f>
        <v>445.5</v>
      </c>
      <c r="O192" s="7">
        <f>O193</f>
        <v>0</v>
      </c>
    </row>
    <row r="193" spans="1:16" ht="12.75" customHeight="1" x14ac:dyDescent="0.2">
      <c r="A193" s="18"/>
      <c r="B193" s="69" t="s">
        <v>98</v>
      </c>
      <c r="C193" s="70"/>
      <c r="D193" s="71"/>
      <c r="E193" s="1"/>
      <c r="F193" s="2" t="s">
        <v>26</v>
      </c>
      <c r="G193" s="2" t="s">
        <v>15</v>
      </c>
      <c r="H193" s="28" t="s">
        <v>319</v>
      </c>
      <c r="I193" s="2" t="s">
        <v>22</v>
      </c>
      <c r="J193" s="7">
        <v>445.5</v>
      </c>
      <c r="O193" s="7">
        <v>0</v>
      </c>
    </row>
    <row r="194" spans="1:16" ht="12.75" customHeight="1" x14ac:dyDescent="0.2">
      <c r="A194" s="18"/>
      <c r="B194" s="72" t="s">
        <v>387</v>
      </c>
      <c r="C194" s="73"/>
      <c r="D194" s="74"/>
      <c r="E194" s="1"/>
      <c r="F194" s="1" t="s">
        <v>11</v>
      </c>
      <c r="G194" s="1" t="s">
        <v>20</v>
      </c>
      <c r="H194" s="43"/>
      <c r="I194" s="1"/>
      <c r="J194" s="25">
        <f>J195</f>
        <v>50</v>
      </c>
      <c r="K194" s="50"/>
      <c r="L194" s="50"/>
      <c r="M194" s="50"/>
      <c r="N194" s="50"/>
      <c r="O194" s="25">
        <f>O195</f>
        <v>0</v>
      </c>
    </row>
    <row r="195" spans="1:16" ht="12.75" customHeight="1" x14ac:dyDescent="0.2">
      <c r="A195" s="18"/>
      <c r="B195" s="69" t="s">
        <v>386</v>
      </c>
      <c r="C195" s="70"/>
      <c r="D195" s="71"/>
      <c r="E195" s="1"/>
      <c r="F195" s="2" t="s">
        <v>11</v>
      </c>
      <c r="G195" s="2" t="s">
        <v>11</v>
      </c>
      <c r="H195" s="28"/>
      <c r="I195" s="2"/>
      <c r="J195" s="25">
        <f>J196</f>
        <v>50</v>
      </c>
      <c r="O195" s="25">
        <f>O196</f>
        <v>0</v>
      </c>
    </row>
    <row r="196" spans="1:16" ht="23.25" customHeight="1" x14ac:dyDescent="0.2">
      <c r="A196" s="18"/>
      <c r="B196" s="69" t="s">
        <v>388</v>
      </c>
      <c r="C196" s="70"/>
      <c r="D196" s="71"/>
      <c r="E196" s="1"/>
      <c r="F196" s="2" t="s">
        <v>11</v>
      </c>
      <c r="G196" s="2" t="s">
        <v>11</v>
      </c>
      <c r="H196" s="28">
        <v>590080690</v>
      </c>
      <c r="I196" s="2"/>
      <c r="J196" s="7">
        <f>J197</f>
        <v>50</v>
      </c>
      <c r="O196" s="7">
        <f>O197</f>
        <v>0</v>
      </c>
    </row>
    <row r="197" spans="1:16" x14ac:dyDescent="0.2">
      <c r="A197" s="18"/>
      <c r="B197" s="69" t="s">
        <v>389</v>
      </c>
      <c r="C197" s="70"/>
      <c r="D197" s="71"/>
      <c r="E197" s="1"/>
      <c r="F197" s="2" t="s">
        <v>11</v>
      </c>
      <c r="G197" s="2" t="s">
        <v>11</v>
      </c>
      <c r="H197" s="28">
        <v>590080690</v>
      </c>
      <c r="I197" s="2" t="s">
        <v>92</v>
      </c>
      <c r="J197" s="7">
        <v>50</v>
      </c>
      <c r="O197" s="7">
        <v>0</v>
      </c>
    </row>
    <row r="198" spans="1:16" x14ac:dyDescent="0.2">
      <c r="A198" s="18"/>
      <c r="B198" s="78" t="s">
        <v>7</v>
      </c>
      <c r="C198" s="79"/>
      <c r="D198" s="80"/>
      <c r="E198" s="1"/>
      <c r="F198" s="1" t="s">
        <v>19</v>
      </c>
      <c r="G198" s="1" t="s">
        <v>20</v>
      </c>
      <c r="H198" s="1"/>
      <c r="I198" s="2"/>
      <c r="J198" s="25">
        <f>J199+J203+J214+J209</f>
        <v>24945.7</v>
      </c>
      <c r="O198" s="25">
        <f>O199+O203+O214+O209</f>
        <v>26521.599999999999</v>
      </c>
    </row>
    <row r="199" spans="1:16" x14ac:dyDescent="0.2">
      <c r="A199" s="18"/>
      <c r="B199" s="19" t="s">
        <v>47</v>
      </c>
      <c r="C199" s="38"/>
      <c r="D199" s="39"/>
      <c r="E199" s="1"/>
      <c r="F199" s="1">
        <v>10</v>
      </c>
      <c r="G199" s="1" t="s">
        <v>9</v>
      </c>
      <c r="H199" s="1"/>
      <c r="I199" s="1"/>
      <c r="J199" s="25">
        <f>J200</f>
        <v>5495.8</v>
      </c>
      <c r="O199" s="25">
        <f>O200</f>
        <v>5715.7</v>
      </c>
    </row>
    <row r="200" spans="1:16" ht="33.75" customHeight="1" x14ac:dyDescent="0.2">
      <c r="A200" s="18"/>
      <c r="B200" s="69" t="s">
        <v>406</v>
      </c>
      <c r="C200" s="70"/>
      <c r="D200" s="71"/>
      <c r="E200" s="1"/>
      <c r="F200" s="2">
        <v>10</v>
      </c>
      <c r="G200" s="2" t="s">
        <v>9</v>
      </c>
      <c r="H200" s="2" t="s">
        <v>173</v>
      </c>
      <c r="I200" s="2"/>
      <c r="J200" s="7">
        <f>J202</f>
        <v>5495.8</v>
      </c>
      <c r="O200" s="7">
        <f>O202</f>
        <v>5715.7</v>
      </c>
    </row>
    <row r="201" spans="1:16" ht="34.5" customHeight="1" x14ac:dyDescent="0.2">
      <c r="A201" s="18"/>
      <c r="B201" s="69" t="s">
        <v>407</v>
      </c>
      <c r="C201" s="70"/>
      <c r="D201" s="71"/>
      <c r="E201" s="1"/>
      <c r="F201" s="2">
        <v>10</v>
      </c>
      <c r="G201" s="2" t="s">
        <v>9</v>
      </c>
      <c r="H201" s="2" t="s">
        <v>174</v>
      </c>
      <c r="I201" s="2"/>
      <c r="J201" s="7">
        <f>J202</f>
        <v>5495.8</v>
      </c>
      <c r="O201" s="7">
        <f>O202</f>
        <v>5715.7</v>
      </c>
    </row>
    <row r="202" spans="1:16" ht="34.5" customHeight="1" x14ac:dyDescent="0.2">
      <c r="A202" s="18"/>
      <c r="B202" s="69" t="s">
        <v>407</v>
      </c>
      <c r="C202" s="70"/>
      <c r="D202" s="71"/>
      <c r="E202" s="1"/>
      <c r="F202" s="2">
        <v>10</v>
      </c>
      <c r="G202" s="2" t="s">
        <v>9</v>
      </c>
      <c r="H202" s="2" t="s">
        <v>175</v>
      </c>
      <c r="I202" s="2" t="s">
        <v>103</v>
      </c>
      <c r="J202" s="7">
        <v>5495.8</v>
      </c>
      <c r="O202" s="7">
        <v>5715.7</v>
      </c>
    </row>
    <row r="203" spans="1:16" x14ac:dyDescent="0.2">
      <c r="A203" s="18"/>
      <c r="B203" s="72" t="s">
        <v>45</v>
      </c>
      <c r="C203" s="73"/>
      <c r="D203" s="74"/>
      <c r="E203" s="1"/>
      <c r="F203" s="1" t="s">
        <v>19</v>
      </c>
      <c r="G203" s="1" t="s">
        <v>15</v>
      </c>
      <c r="H203" s="2"/>
      <c r="I203" s="2"/>
      <c r="J203" s="25">
        <f t="shared" ref="J203:O203" si="14">J204+J207</f>
        <v>13608.1</v>
      </c>
      <c r="K203" s="25">
        <f t="shared" si="14"/>
        <v>0</v>
      </c>
      <c r="L203" s="25">
        <f t="shared" si="14"/>
        <v>0</v>
      </c>
      <c r="M203" s="25">
        <f t="shared" si="14"/>
        <v>0</v>
      </c>
      <c r="N203" s="25">
        <f t="shared" si="14"/>
        <v>0</v>
      </c>
      <c r="O203" s="25">
        <f t="shared" si="14"/>
        <v>14465.8</v>
      </c>
      <c r="P203" s="6"/>
    </row>
    <row r="204" spans="1:16" ht="57.75" customHeight="1" x14ac:dyDescent="0.2">
      <c r="A204" s="18"/>
      <c r="B204" s="81" t="s">
        <v>419</v>
      </c>
      <c r="C204" s="82"/>
      <c r="D204" s="83"/>
      <c r="E204" s="1"/>
      <c r="F204" s="2" t="s">
        <v>19</v>
      </c>
      <c r="G204" s="2" t="s">
        <v>15</v>
      </c>
      <c r="H204" s="2" t="s">
        <v>216</v>
      </c>
      <c r="I204" s="2"/>
      <c r="J204" s="7">
        <f>J205</f>
        <v>0</v>
      </c>
      <c r="O204" s="7">
        <f>O205</f>
        <v>0</v>
      </c>
    </row>
    <row r="205" spans="1:16" ht="34.5" customHeight="1" x14ac:dyDescent="0.2">
      <c r="A205" s="18"/>
      <c r="B205" s="69" t="s">
        <v>311</v>
      </c>
      <c r="C205" s="70"/>
      <c r="D205" s="71"/>
      <c r="E205" s="1"/>
      <c r="F205" s="2" t="s">
        <v>19</v>
      </c>
      <c r="G205" s="2" t="s">
        <v>15</v>
      </c>
      <c r="H205" s="3" t="s">
        <v>270</v>
      </c>
      <c r="I205" s="2"/>
      <c r="J205" s="7">
        <f>J206</f>
        <v>0</v>
      </c>
      <c r="O205" s="7">
        <f>O206</f>
        <v>0</v>
      </c>
    </row>
    <row r="206" spans="1:16" ht="24.75" customHeight="1" x14ac:dyDescent="0.2">
      <c r="A206" s="18"/>
      <c r="B206" s="69" t="s">
        <v>102</v>
      </c>
      <c r="C206" s="70"/>
      <c r="D206" s="71"/>
      <c r="E206" s="1"/>
      <c r="F206" s="2" t="s">
        <v>19</v>
      </c>
      <c r="G206" s="2" t="s">
        <v>15</v>
      </c>
      <c r="H206" s="3" t="s">
        <v>270</v>
      </c>
      <c r="I206" s="2" t="s">
        <v>103</v>
      </c>
      <c r="J206" s="7">
        <v>0</v>
      </c>
      <c r="O206" s="7">
        <v>0</v>
      </c>
    </row>
    <row r="207" spans="1:16" ht="45" customHeight="1" x14ac:dyDescent="0.2">
      <c r="A207" s="18"/>
      <c r="B207" s="69" t="s">
        <v>405</v>
      </c>
      <c r="C207" s="70"/>
      <c r="D207" s="71"/>
      <c r="E207" s="23"/>
      <c r="F207" s="2" t="s">
        <v>19</v>
      </c>
      <c r="G207" s="2" t="s">
        <v>15</v>
      </c>
      <c r="H207" s="2" t="s">
        <v>328</v>
      </c>
      <c r="I207" s="2"/>
      <c r="J207" s="7">
        <f t="shared" ref="J207:O207" si="15">J208</f>
        <v>13608.1</v>
      </c>
      <c r="K207" s="7">
        <f t="shared" si="15"/>
        <v>0</v>
      </c>
      <c r="L207" s="7">
        <f t="shared" si="15"/>
        <v>0</v>
      </c>
      <c r="M207" s="7">
        <f t="shared" si="15"/>
        <v>0</v>
      </c>
      <c r="N207" s="7">
        <f t="shared" si="15"/>
        <v>0</v>
      </c>
      <c r="O207" s="7">
        <f t="shared" si="15"/>
        <v>14465.8</v>
      </c>
    </row>
    <row r="208" spans="1:16" ht="24.75" customHeight="1" x14ac:dyDescent="0.2">
      <c r="A208" s="18"/>
      <c r="B208" s="69" t="s">
        <v>102</v>
      </c>
      <c r="C208" s="70"/>
      <c r="D208" s="71"/>
      <c r="E208" s="23"/>
      <c r="F208" s="2" t="s">
        <v>19</v>
      </c>
      <c r="G208" s="2" t="s">
        <v>15</v>
      </c>
      <c r="H208" s="2" t="s">
        <v>328</v>
      </c>
      <c r="I208" s="2" t="s">
        <v>103</v>
      </c>
      <c r="J208" s="7">
        <v>13608.1</v>
      </c>
      <c r="O208" s="7">
        <v>14465.8</v>
      </c>
    </row>
    <row r="209" spans="1:15" x14ac:dyDescent="0.2">
      <c r="A209" s="18"/>
      <c r="B209" s="72" t="s">
        <v>40</v>
      </c>
      <c r="C209" s="73"/>
      <c r="D209" s="74"/>
      <c r="E209" s="25"/>
      <c r="F209" s="1" t="s">
        <v>19</v>
      </c>
      <c r="G209" s="1" t="s">
        <v>10</v>
      </c>
      <c r="H209" s="1"/>
      <c r="I209" s="1"/>
      <c r="J209" s="25">
        <f>J210</f>
        <v>5249.8</v>
      </c>
      <c r="O209" s="25">
        <f>O210</f>
        <v>5724.8</v>
      </c>
    </row>
    <row r="210" spans="1:15" x14ac:dyDescent="0.2">
      <c r="A210" s="18"/>
      <c r="B210" s="69" t="s">
        <v>128</v>
      </c>
      <c r="C210" s="70"/>
      <c r="D210" s="71"/>
      <c r="E210" s="1"/>
      <c r="F210" s="2" t="s">
        <v>19</v>
      </c>
      <c r="G210" s="2" t="s">
        <v>10</v>
      </c>
      <c r="H210" s="2" t="s">
        <v>140</v>
      </c>
      <c r="I210" s="1"/>
      <c r="J210" s="7">
        <f>J211</f>
        <v>5249.8</v>
      </c>
      <c r="O210" s="7">
        <f>O211</f>
        <v>5724.8</v>
      </c>
    </row>
    <row r="211" spans="1:15" ht="58.5" customHeight="1" x14ac:dyDescent="0.2">
      <c r="A211" s="18"/>
      <c r="B211" s="69" t="s">
        <v>112</v>
      </c>
      <c r="C211" s="70"/>
      <c r="D211" s="71"/>
      <c r="E211" s="1"/>
      <c r="F211" s="2" t="s">
        <v>19</v>
      </c>
      <c r="G211" s="2" t="s">
        <v>10</v>
      </c>
      <c r="H211" s="2" t="s">
        <v>176</v>
      </c>
      <c r="I211" s="2"/>
      <c r="J211" s="7">
        <f>J212</f>
        <v>5249.8</v>
      </c>
      <c r="K211" s="7">
        <f>K212</f>
        <v>0</v>
      </c>
      <c r="L211" s="7">
        <f>L212</f>
        <v>0</v>
      </c>
      <c r="M211" s="7">
        <f>M212</f>
        <v>0</v>
      </c>
      <c r="N211" s="7">
        <f>N212</f>
        <v>0</v>
      </c>
      <c r="O211" s="7">
        <f>O212</f>
        <v>5724.8</v>
      </c>
    </row>
    <row r="212" spans="1:15" ht="68.25" customHeight="1" x14ac:dyDescent="0.2">
      <c r="A212" s="18"/>
      <c r="B212" s="81" t="s">
        <v>114</v>
      </c>
      <c r="C212" s="82"/>
      <c r="D212" s="83"/>
      <c r="E212" s="1"/>
      <c r="F212" s="2" t="s">
        <v>19</v>
      </c>
      <c r="G212" s="2" t="s">
        <v>10</v>
      </c>
      <c r="H212" s="2" t="s">
        <v>136</v>
      </c>
      <c r="I212" s="2"/>
      <c r="J212" s="7">
        <f>J213</f>
        <v>5249.8</v>
      </c>
      <c r="O212" s="7">
        <f>O213</f>
        <v>5724.8</v>
      </c>
    </row>
    <row r="213" spans="1:15" ht="36" customHeight="1" x14ac:dyDescent="0.2">
      <c r="A213" s="18"/>
      <c r="B213" s="69" t="s">
        <v>120</v>
      </c>
      <c r="C213" s="70"/>
      <c r="D213" s="71"/>
      <c r="E213" s="1"/>
      <c r="F213" s="2" t="s">
        <v>19</v>
      </c>
      <c r="G213" s="2" t="s">
        <v>10</v>
      </c>
      <c r="H213" s="2" t="s">
        <v>136</v>
      </c>
      <c r="I213" s="2" t="s">
        <v>113</v>
      </c>
      <c r="J213" s="7">
        <v>5249.8</v>
      </c>
      <c r="O213" s="7">
        <v>5724.8</v>
      </c>
    </row>
    <row r="214" spans="1:15" ht="22.5" customHeight="1" x14ac:dyDescent="0.2">
      <c r="A214" s="18"/>
      <c r="B214" s="72" t="s">
        <v>41</v>
      </c>
      <c r="C214" s="73"/>
      <c r="D214" s="74"/>
      <c r="E214" s="1"/>
      <c r="F214" s="1">
        <v>10</v>
      </c>
      <c r="G214" s="1" t="s">
        <v>14</v>
      </c>
      <c r="H214" s="1"/>
      <c r="I214" s="1"/>
      <c r="J214" s="25">
        <f t="shared" ref="J214:O214" si="16">J216</f>
        <v>592</v>
      </c>
      <c r="K214" s="25">
        <f t="shared" si="16"/>
        <v>0</v>
      </c>
      <c r="L214" s="25">
        <f t="shared" si="16"/>
        <v>0</v>
      </c>
      <c r="M214" s="25">
        <f t="shared" si="16"/>
        <v>0</v>
      </c>
      <c r="N214" s="25">
        <f t="shared" si="16"/>
        <v>0</v>
      </c>
      <c r="O214" s="25">
        <f t="shared" si="16"/>
        <v>615.29999999999995</v>
      </c>
    </row>
    <row r="215" spans="1:15" ht="24" customHeight="1" x14ac:dyDescent="0.2">
      <c r="A215" s="18"/>
      <c r="B215" s="69" t="s">
        <v>119</v>
      </c>
      <c r="C215" s="70"/>
      <c r="D215" s="71"/>
      <c r="E215" s="1"/>
      <c r="F215" s="2">
        <v>10</v>
      </c>
      <c r="G215" s="2" t="s">
        <v>14</v>
      </c>
      <c r="H215" s="2" t="s">
        <v>165</v>
      </c>
      <c r="I215" s="2"/>
      <c r="J215" s="7">
        <f>J216</f>
        <v>592</v>
      </c>
      <c r="O215" s="7">
        <f>O216</f>
        <v>615.29999999999995</v>
      </c>
    </row>
    <row r="216" spans="1:15" ht="33.75" customHeight="1" x14ac:dyDescent="0.2">
      <c r="A216" s="18"/>
      <c r="B216" s="81" t="s">
        <v>63</v>
      </c>
      <c r="C216" s="82"/>
      <c r="D216" s="83"/>
      <c r="E216" s="1"/>
      <c r="F216" s="2">
        <v>10</v>
      </c>
      <c r="G216" s="2" t="s">
        <v>14</v>
      </c>
      <c r="H216" s="2" t="s">
        <v>177</v>
      </c>
      <c r="I216" s="2"/>
      <c r="J216" s="7">
        <f>J217</f>
        <v>592</v>
      </c>
      <c r="O216" s="7">
        <f>O217</f>
        <v>615.29999999999995</v>
      </c>
    </row>
    <row r="217" spans="1:15" ht="46.5" customHeight="1" x14ac:dyDescent="0.2">
      <c r="A217" s="18"/>
      <c r="B217" s="81" t="s">
        <v>78</v>
      </c>
      <c r="C217" s="82"/>
      <c r="D217" s="83"/>
      <c r="E217" s="1"/>
      <c r="F217" s="2">
        <v>10</v>
      </c>
      <c r="G217" s="2" t="s">
        <v>14</v>
      </c>
      <c r="H217" s="2" t="s">
        <v>178</v>
      </c>
      <c r="I217" s="2"/>
      <c r="J217" s="7">
        <f>J218</f>
        <v>592</v>
      </c>
      <c r="O217" s="7">
        <f>O218</f>
        <v>615.29999999999995</v>
      </c>
    </row>
    <row r="218" spans="1:15" ht="57" customHeight="1" x14ac:dyDescent="0.2">
      <c r="A218" s="18"/>
      <c r="B218" s="69" t="s">
        <v>89</v>
      </c>
      <c r="C218" s="70"/>
      <c r="D218" s="71"/>
      <c r="E218" s="1"/>
      <c r="F218" s="2" t="s">
        <v>19</v>
      </c>
      <c r="G218" s="2" t="s">
        <v>14</v>
      </c>
      <c r="H218" s="2" t="s">
        <v>178</v>
      </c>
      <c r="I218" s="2" t="s">
        <v>90</v>
      </c>
      <c r="J218" s="7">
        <v>592</v>
      </c>
      <c r="O218" s="7">
        <v>615.29999999999995</v>
      </c>
    </row>
    <row r="219" spans="1:15" x14ac:dyDescent="0.2">
      <c r="A219" s="18"/>
      <c r="B219" s="72" t="s">
        <v>36</v>
      </c>
      <c r="C219" s="73"/>
      <c r="D219" s="74"/>
      <c r="E219" s="1"/>
      <c r="F219" s="1" t="s">
        <v>16</v>
      </c>
      <c r="G219" s="1" t="s">
        <v>20</v>
      </c>
      <c r="H219" s="1"/>
      <c r="I219" s="1"/>
      <c r="J219" s="25">
        <f>J220</f>
        <v>1085</v>
      </c>
      <c r="O219" s="25">
        <f>O220</f>
        <v>1110</v>
      </c>
    </row>
    <row r="220" spans="1:15" x14ac:dyDescent="0.2">
      <c r="A220" s="18"/>
      <c r="B220" s="72" t="s">
        <v>42</v>
      </c>
      <c r="C220" s="73"/>
      <c r="D220" s="74"/>
      <c r="E220" s="1"/>
      <c r="F220" s="2" t="s">
        <v>16</v>
      </c>
      <c r="G220" s="2" t="s">
        <v>12</v>
      </c>
      <c r="I220" s="2"/>
      <c r="J220" s="7">
        <f>J221+J224+J227</f>
        <v>1085</v>
      </c>
      <c r="K220" s="7">
        <f>K221+K224</f>
        <v>0</v>
      </c>
      <c r="L220" s="7">
        <f>L221+L224</f>
        <v>0</v>
      </c>
      <c r="M220" s="7">
        <f>M221+M224</f>
        <v>0</v>
      </c>
      <c r="N220" s="7">
        <f>N221+N224</f>
        <v>0</v>
      </c>
      <c r="O220" s="7">
        <f>O221+O224</f>
        <v>1110</v>
      </c>
    </row>
    <row r="221" spans="1:15" ht="73.5" customHeight="1" x14ac:dyDescent="0.2">
      <c r="A221" s="18"/>
      <c r="B221" s="69" t="s">
        <v>410</v>
      </c>
      <c r="C221" s="70"/>
      <c r="D221" s="71"/>
      <c r="E221" s="1"/>
      <c r="F221" s="2" t="s">
        <v>16</v>
      </c>
      <c r="G221" s="2" t="s">
        <v>12</v>
      </c>
      <c r="H221" s="2" t="s">
        <v>172</v>
      </c>
      <c r="I221" s="2"/>
      <c r="J221" s="7">
        <f>J222</f>
        <v>1035</v>
      </c>
      <c r="O221" s="7">
        <f>O222</f>
        <v>1110</v>
      </c>
    </row>
    <row r="222" spans="1:15" ht="34.5" customHeight="1" x14ac:dyDescent="0.2">
      <c r="A222" s="18"/>
      <c r="B222" s="69" t="s">
        <v>124</v>
      </c>
      <c r="C222" s="70"/>
      <c r="D222" s="71"/>
      <c r="E222" s="1"/>
      <c r="F222" s="2" t="s">
        <v>16</v>
      </c>
      <c r="G222" s="2" t="s">
        <v>12</v>
      </c>
      <c r="H222" s="2" t="s">
        <v>179</v>
      </c>
      <c r="I222" s="2"/>
      <c r="J222" s="7">
        <f>J223+J226</f>
        <v>1035</v>
      </c>
      <c r="O222" s="7">
        <f>O223+O226</f>
        <v>1110</v>
      </c>
    </row>
    <row r="223" spans="1:15" ht="35.25" customHeight="1" x14ac:dyDescent="0.2">
      <c r="A223" s="18"/>
      <c r="B223" s="69" t="s">
        <v>271</v>
      </c>
      <c r="C223" s="70"/>
      <c r="D223" s="71"/>
      <c r="E223" s="1"/>
      <c r="F223" s="2" t="s">
        <v>16</v>
      </c>
      <c r="G223" s="2" t="s">
        <v>12</v>
      </c>
      <c r="H223" s="2" t="s">
        <v>180</v>
      </c>
      <c r="I223" s="2" t="s">
        <v>90</v>
      </c>
      <c r="J223" s="7">
        <v>300</v>
      </c>
      <c r="O223" s="7">
        <v>300</v>
      </c>
    </row>
    <row r="224" spans="1:15" ht="48" customHeight="1" x14ac:dyDescent="0.2">
      <c r="A224" s="18"/>
      <c r="B224" s="81" t="s">
        <v>321</v>
      </c>
      <c r="C224" s="82"/>
      <c r="D224" s="83"/>
      <c r="E224" s="2"/>
      <c r="F224" s="2" t="s">
        <v>16</v>
      </c>
      <c r="G224" s="2" t="s">
        <v>12</v>
      </c>
      <c r="H224" s="2" t="s">
        <v>320</v>
      </c>
      <c r="I224" s="1"/>
      <c r="J224" s="7">
        <f>J225</f>
        <v>0</v>
      </c>
      <c r="O224" s="7">
        <f>O225</f>
        <v>0</v>
      </c>
    </row>
    <row r="225" spans="1:17" x14ac:dyDescent="0.2">
      <c r="A225" s="18"/>
      <c r="B225" s="69" t="s">
        <v>98</v>
      </c>
      <c r="C225" s="70"/>
      <c r="D225" s="71"/>
      <c r="E225" s="1"/>
      <c r="F225" s="2" t="s">
        <v>16</v>
      </c>
      <c r="G225" s="2" t="s">
        <v>12</v>
      </c>
      <c r="H225" s="2" t="s">
        <v>320</v>
      </c>
      <c r="I225" s="2" t="s">
        <v>92</v>
      </c>
      <c r="J225" s="7">
        <v>0</v>
      </c>
      <c r="O225" s="7">
        <v>0</v>
      </c>
    </row>
    <row r="226" spans="1:17" x14ac:dyDescent="0.2">
      <c r="A226" s="18"/>
      <c r="B226" s="69" t="s">
        <v>389</v>
      </c>
      <c r="C226" s="70"/>
      <c r="D226" s="71"/>
      <c r="E226" s="1"/>
      <c r="F226" s="2" t="s">
        <v>16</v>
      </c>
      <c r="G226" s="2" t="s">
        <v>12</v>
      </c>
      <c r="H226" s="2" t="s">
        <v>180</v>
      </c>
      <c r="I226" s="2" t="s">
        <v>92</v>
      </c>
      <c r="J226" s="7">
        <v>735</v>
      </c>
      <c r="O226" s="7">
        <v>810</v>
      </c>
    </row>
    <row r="227" spans="1:17" ht="24" customHeight="1" x14ac:dyDescent="0.2">
      <c r="A227" s="18"/>
      <c r="B227" s="69" t="s">
        <v>411</v>
      </c>
      <c r="C227" s="70"/>
      <c r="D227" s="71"/>
      <c r="E227" s="1"/>
      <c r="F227" s="2" t="s">
        <v>16</v>
      </c>
      <c r="G227" s="2" t="s">
        <v>12</v>
      </c>
      <c r="H227" s="2" t="s">
        <v>390</v>
      </c>
      <c r="I227" s="2"/>
      <c r="J227" s="7">
        <f>J228</f>
        <v>50</v>
      </c>
      <c r="O227" s="7">
        <f>O228</f>
        <v>0</v>
      </c>
    </row>
    <row r="228" spans="1:17" x14ac:dyDescent="0.2">
      <c r="A228" s="18"/>
      <c r="B228" s="69" t="s">
        <v>389</v>
      </c>
      <c r="C228" s="70"/>
      <c r="D228" s="71"/>
      <c r="E228" s="1"/>
      <c r="F228" s="2" t="s">
        <v>16</v>
      </c>
      <c r="G228" s="2" t="s">
        <v>12</v>
      </c>
      <c r="H228" s="2" t="s">
        <v>390</v>
      </c>
      <c r="I228" s="2" t="s">
        <v>92</v>
      </c>
      <c r="J228" s="7">
        <v>50</v>
      </c>
      <c r="O228" s="7">
        <v>0</v>
      </c>
    </row>
    <row r="229" spans="1:17" x14ac:dyDescent="0.2">
      <c r="A229" s="18"/>
      <c r="B229" s="72" t="s">
        <v>394</v>
      </c>
      <c r="C229" s="73"/>
      <c r="D229" s="74"/>
      <c r="E229" s="1"/>
      <c r="F229" s="1" t="s">
        <v>391</v>
      </c>
      <c r="G229" s="1" t="s">
        <v>20</v>
      </c>
      <c r="H229" s="1"/>
      <c r="I229" s="1"/>
      <c r="J229" s="25">
        <f>J230</f>
        <v>3000</v>
      </c>
      <c r="K229" s="50"/>
      <c r="L229" s="50"/>
      <c r="M229" s="50"/>
      <c r="N229" s="50"/>
      <c r="O229" s="25">
        <f>O230</f>
        <v>3000</v>
      </c>
    </row>
    <row r="230" spans="1:17" ht="24" customHeight="1" x14ac:dyDescent="0.2">
      <c r="A230" s="18"/>
      <c r="B230" s="69" t="s">
        <v>393</v>
      </c>
      <c r="C230" s="70"/>
      <c r="D230" s="71"/>
      <c r="E230" s="1"/>
      <c r="F230" s="2" t="s">
        <v>391</v>
      </c>
      <c r="G230" s="2" t="s">
        <v>12</v>
      </c>
      <c r="H230" s="2" t="s">
        <v>392</v>
      </c>
      <c r="I230" s="2"/>
      <c r="J230" s="7">
        <f>J231</f>
        <v>3000</v>
      </c>
      <c r="O230" s="7">
        <f>O231</f>
        <v>3000</v>
      </c>
    </row>
    <row r="231" spans="1:17" x14ac:dyDescent="0.2">
      <c r="A231" s="18"/>
      <c r="B231" s="69" t="s">
        <v>94</v>
      </c>
      <c r="C231" s="70"/>
      <c r="D231" s="71"/>
      <c r="E231" s="1"/>
      <c r="F231" s="2" t="s">
        <v>391</v>
      </c>
      <c r="G231" s="2" t="s">
        <v>12</v>
      </c>
      <c r="H231" s="2" t="s">
        <v>392</v>
      </c>
      <c r="I231" s="2" t="s">
        <v>95</v>
      </c>
      <c r="J231" s="7">
        <v>3000</v>
      </c>
      <c r="O231" s="7">
        <v>3000</v>
      </c>
    </row>
    <row r="232" spans="1:17" ht="24.75" customHeight="1" x14ac:dyDescent="0.2">
      <c r="A232" s="1" t="s">
        <v>55</v>
      </c>
      <c r="B232" s="72" t="s">
        <v>127</v>
      </c>
      <c r="C232" s="73"/>
      <c r="D232" s="74"/>
      <c r="E232" s="1" t="s">
        <v>56</v>
      </c>
      <c r="F232" s="2"/>
      <c r="G232" s="2"/>
      <c r="H232" s="2"/>
      <c r="I232" s="2"/>
      <c r="J232" s="25">
        <f>J233+J351+J365</f>
        <v>459930.5</v>
      </c>
      <c r="K232" s="25">
        <f>K233+K351</f>
        <v>0</v>
      </c>
      <c r="L232" s="25">
        <f>L233+L351</f>
        <v>0</v>
      </c>
      <c r="M232" s="25">
        <f>M233+M351</f>
        <v>0</v>
      </c>
      <c r="N232" s="25">
        <f>N233+N351</f>
        <v>0</v>
      </c>
      <c r="O232" s="25">
        <f>O233+O351</f>
        <v>460776.5</v>
      </c>
      <c r="Q232" s="6"/>
    </row>
    <row r="233" spans="1:17" x14ac:dyDescent="0.2">
      <c r="A233" s="18"/>
      <c r="B233" s="78" t="s">
        <v>6</v>
      </c>
      <c r="C233" s="79"/>
      <c r="D233" s="80"/>
      <c r="E233" s="1"/>
      <c r="F233" s="1" t="s">
        <v>11</v>
      </c>
      <c r="G233" s="1" t="s">
        <v>20</v>
      </c>
      <c r="H233" s="1"/>
      <c r="I233" s="1"/>
      <c r="J233" s="25">
        <f>J234+J256+J294+J317+J322</f>
        <v>443238.3</v>
      </c>
      <c r="O233" s="25">
        <f>O234+O256+O294+O317+O322</f>
        <v>444084.3</v>
      </c>
    </row>
    <row r="234" spans="1:17" x14ac:dyDescent="0.2">
      <c r="A234" s="18"/>
      <c r="B234" s="78" t="s">
        <v>43</v>
      </c>
      <c r="C234" s="79"/>
      <c r="D234" s="80"/>
      <c r="E234" s="1"/>
      <c r="F234" s="1" t="s">
        <v>11</v>
      </c>
      <c r="G234" s="1" t="s">
        <v>9</v>
      </c>
      <c r="H234" s="1"/>
      <c r="I234" s="1"/>
      <c r="J234" s="25">
        <f t="shared" ref="J234:O234" si="17">J235+J253</f>
        <v>98762.4</v>
      </c>
      <c r="K234" s="25">
        <f t="shared" si="17"/>
        <v>0</v>
      </c>
      <c r="L234" s="25">
        <f t="shared" si="17"/>
        <v>0</v>
      </c>
      <c r="M234" s="25">
        <f t="shared" si="17"/>
        <v>0</v>
      </c>
      <c r="N234" s="25">
        <f t="shared" si="17"/>
        <v>0</v>
      </c>
      <c r="O234" s="25">
        <f t="shared" si="17"/>
        <v>98762.4</v>
      </c>
    </row>
    <row r="235" spans="1:17" ht="35.25" customHeight="1" x14ac:dyDescent="0.2">
      <c r="A235" s="18"/>
      <c r="B235" s="69" t="s">
        <v>371</v>
      </c>
      <c r="C235" s="70"/>
      <c r="D235" s="71"/>
      <c r="E235" s="1"/>
      <c r="F235" s="2" t="s">
        <v>11</v>
      </c>
      <c r="G235" s="2" t="s">
        <v>9</v>
      </c>
      <c r="H235" s="2" t="s">
        <v>132</v>
      </c>
      <c r="I235" s="2"/>
      <c r="J235" s="7">
        <f>J236+J251</f>
        <v>97087.4</v>
      </c>
      <c r="K235" s="7">
        <f>K236+K249</f>
        <v>0</v>
      </c>
      <c r="L235" s="7">
        <f>L236+L249</f>
        <v>0</v>
      </c>
      <c r="M235" s="7">
        <f>M236+M249</f>
        <v>0</v>
      </c>
      <c r="N235" s="7">
        <f>N236+N249</f>
        <v>0</v>
      </c>
      <c r="O235" s="7">
        <f>O236+O249+O251</f>
        <v>97087.4</v>
      </c>
    </row>
    <row r="236" spans="1:17" ht="36" customHeight="1" x14ac:dyDescent="0.2">
      <c r="A236" s="18"/>
      <c r="B236" s="69" t="s">
        <v>108</v>
      </c>
      <c r="C236" s="70"/>
      <c r="D236" s="71"/>
      <c r="E236" s="1"/>
      <c r="F236" s="2" t="s">
        <v>11</v>
      </c>
      <c r="G236" s="2" t="s">
        <v>9</v>
      </c>
      <c r="H236" s="2" t="s">
        <v>133</v>
      </c>
      <c r="I236" s="2"/>
      <c r="J236" s="7">
        <f>J249+J237+J246</f>
        <v>97077.4</v>
      </c>
      <c r="K236" s="7">
        <f>K237+K246</f>
        <v>0</v>
      </c>
      <c r="L236" s="7">
        <f>L237+L246</f>
        <v>0</v>
      </c>
      <c r="M236" s="7">
        <f>M237+M246</f>
        <v>0</v>
      </c>
      <c r="N236" s="7">
        <f>N237+N246</f>
        <v>0</v>
      </c>
      <c r="O236" s="7">
        <f>O237+O246</f>
        <v>97077.4</v>
      </c>
    </row>
    <row r="237" spans="1:17" ht="36" customHeight="1" x14ac:dyDescent="0.2">
      <c r="A237" s="18"/>
      <c r="B237" s="69" t="s">
        <v>65</v>
      </c>
      <c r="C237" s="70"/>
      <c r="D237" s="71"/>
      <c r="E237" s="1"/>
      <c r="F237" s="2" t="s">
        <v>11</v>
      </c>
      <c r="G237" s="2" t="s">
        <v>9</v>
      </c>
      <c r="H237" s="2"/>
      <c r="I237" s="2"/>
      <c r="J237" s="7">
        <f>J242+J243+J240+J241+J239+J238+J244+J245</f>
        <v>96082.4</v>
      </c>
      <c r="K237" s="7">
        <f>K242+K243+K240+K241+K239+K238</f>
        <v>0</v>
      </c>
      <c r="L237" s="7">
        <f>L242+L243+L240+L241+L239+L238</f>
        <v>0</v>
      </c>
      <c r="M237" s="7">
        <f>M242+M243+M240+M241+M239+M238</f>
        <v>0</v>
      </c>
      <c r="N237" s="7">
        <f>N242+N243+N240+N241+N239+N238</f>
        <v>0</v>
      </c>
      <c r="O237" s="7">
        <f>O242+O243+O240+O241+O239+O238+O244+O245</f>
        <v>96082.4</v>
      </c>
    </row>
    <row r="238" spans="1:17" ht="34.5" customHeight="1" x14ac:dyDescent="0.2">
      <c r="A238" s="18"/>
      <c r="B238" s="69" t="s">
        <v>65</v>
      </c>
      <c r="C238" s="70"/>
      <c r="D238" s="71"/>
      <c r="E238" s="2"/>
      <c r="F238" s="2" t="s">
        <v>11</v>
      </c>
      <c r="G238" s="2" t="s">
        <v>9</v>
      </c>
      <c r="H238" s="2" t="s">
        <v>134</v>
      </c>
      <c r="I238" s="2" t="s">
        <v>101</v>
      </c>
      <c r="J238" s="59">
        <f>2600-1432.1</f>
        <v>1167.9000000000001</v>
      </c>
      <c r="O238" s="7">
        <v>2600</v>
      </c>
    </row>
    <row r="239" spans="1:17" ht="36.75" customHeight="1" x14ac:dyDescent="0.2">
      <c r="A239" s="18"/>
      <c r="B239" s="69" t="s">
        <v>230</v>
      </c>
      <c r="C239" s="70"/>
      <c r="D239" s="71"/>
      <c r="E239" s="2"/>
      <c r="F239" s="2" t="s">
        <v>11</v>
      </c>
      <c r="G239" s="2" t="s">
        <v>9</v>
      </c>
      <c r="H239" s="2" t="s">
        <v>429</v>
      </c>
      <c r="I239" s="2" t="s">
        <v>101</v>
      </c>
      <c r="J239" s="59">
        <f>3000+1432.1</f>
        <v>4432.1000000000004</v>
      </c>
      <c r="O239" s="7">
        <v>3000</v>
      </c>
    </row>
    <row r="240" spans="1:17" ht="36.75" customHeight="1" x14ac:dyDescent="0.2">
      <c r="A240" s="18"/>
      <c r="B240" s="69" t="s">
        <v>228</v>
      </c>
      <c r="C240" s="70"/>
      <c r="D240" s="71"/>
      <c r="E240" s="2"/>
      <c r="F240" s="2" t="s">
        <v>11</v>
      </c>
      <c r="G240" s="2" t="s">
        <v>9</v>
      </c>
      <c r="H240" s="2" t="s">
        <v>430</v>
      </c>
      <c r="I240" s="2" t="s">
        <v>101</v>
      </c>
      <c r="J240" s="7">
        <v>3000</v>
      </c>
      <c r="O240" s="7">
        <v>3000</v>
      </c>
    </row>
    <row r="241" spans="1:15" ht="45.75" customHeight="1" x14ac:dyDescent="0.2">
      <c r="A241" s="18"/>
      <c r="B241" s="69" t="s">
        <v>229</v>
      </c>
      <c r="C241" s="70"/>
      <c r="D241" s="71"/>
      <c r="E241" s="2"/>
      <c r="F241" s="2" t="s">
        <v>11</v>
      </c>
      <c r="G241" s="2" t="s">
        <v>9</v>
      </c>
      <c r="H241" s="2" t="s">
        <v>431</v>
      </c>
      <c r="I241" s="2" t="s">
        <v>101</v>
      </c>
      <c r="J241" s="7">
        <v>1000</v>
      </c>
      <c r="O241" s="7">
        <v>1000</v>
      </c>
    </row>
    <row r="242" spans="1:15" ht="46.5" customHeight="1" x14ac:dyDescent="0.2">
      <c r="A242" s="18"/>
      <c r="B242" s="69" t="s">
        <v>289</v>
      </c>
      <c r="C242" s="70"/>
      <c r="D242" s="71"/>
      <c r="E242" s="2"/>
      <c r="F242" s="2" t="s">
        <v>11</v>
      </c>
      <c r="G242" s="2" t="s">
        <v>9</v>
      </c>
      <c r="H242" s="2" t="s">
        <v>287</v>
      </c>
      <c r="I242" s="2" t="s">
        <v>101</v>
      </c>
      <c r="J242" s="7">
        <v>16533.400000000001</v>
      </c>
      <c r="O242" s="7">
        <v>16533.400000000001</v>
      </c>
    </row>
    <row r="243" spans="1:15" ht="46.5" customHeight="1" x14ac:dyDescent="0.2">
      <c r="A243" s="18"/>
      <c r="B243" s="69" t="s">
        <v>290</v>
      </c>
      <c r="C243" s="70"/>
      <c r="D243" s="71"/>
      <c r="E243" s="2"/>
      <c r="F243" s="2" t="s">
        <v>11</v>
      </c>
      <c r="G243" s="2" t="s">
        <v>9</v>
      </c>
      <c r="H243" s="2" t="s">
        <v>288</v>
      </c>
      <c r="I243" s="2" t="s">
        <v>101</v>
      </c>
      <c r="J243" s="7">
        <v>4993</v>
      </c>
      <c r="O243" s="7">
        <v>4993</v>
      </c>
    </row>
    <row r="244" spans="1:15" ht="27.75" customHeight="1" x14ac:dyDescent="0.2">
      <c r="A244" s="18"/>
      <c r="B244" s="69" t="s">
        <v>333</v>
      </c>
      <c r="C244" s="70"/>
      <c r="D244" s="71"/>
      <c r="E244" s="2"/>
      <c r="F244" s="2" t="s">
        <v>11</v>
      </c>
      <c r="G244" s="2" t="s">
        <v>9</v>
      </c>
      <c r="H244" s="2" t="s">
        <v>334</v>
      </c>
      <c r="I244" s="2" t="s">
        <v>101</v>
      </c>
      <c r="J244" s="7">
        <v>49900</v>
      </c>
      <c r="O244" s="7">
        <v>49900</v>
      </c>
    </row>
    <row r="245" spans="1:15" ht="24.75" customHeight="1" x14ac:dyDescent="0.2">
      <c r="A245" s="18"/>
      <c r="B245" s="69" t="s">
        <v>335</v>
      </c>
      <c r="C245" s="70"/>
      <c r="D245" s="71"/>
      <c r="E245" s="2"/>
      <c r="F245" s="2" t="s">
        <v>11</v>
      </c>
      <c r="G245" s="2" t="s">
        <v>9</v>
      </c>
      <c r="H245" s="2" t="s">
        <v>336</v>
      </c>
      <c r="I245" s="2" t="s">
        <v>101</v>
      </c>
      <c r="J245" s="7">
        <v>15056</v>
      </c>
      <c r="O245" s="7">
        <v>15056</v>
      </c>
    </row>
    <row r="246" spans="1:15" ht="36" customHeight="1" x14ac:dyDescent="0.2">
      <c r="A246" s="18"/>
      <c r="B246" s="81" t="s">
        <v>63</v>
      </c>
      <c r="C246" s="82"/>
      <c r="D246" s="83"/>
      <c r="E246" s="1"/>
      <c r="F246" s="2" t="s">
        <v>11</v>
      </c>
      <c r="G246" s="2" t="s">
        <v>9</v>
      </c>
      <c r="H246" s="2" t="s">
        <v>181</v>
      </c>
      <c r="I246" s="2"/>
      <c r="J246" s="7">
        <f>J247</f>
        <v>995</v>
      </c>
      <c r="O246" s="7">
        <f>O247</f>
        <v>995</v>
      </c>
    </row>
    <row r="247" spans="1:15" ht="126.75" customHeight="1" x14ac:dyDescent="0.2">
      <c r="A247" s="18"/>
      <c r="B247" s="81" t="s">
        <v>64</v>
      </c>
      <c r="C247" s="82"/>
      <c r="D247" s="83"/>
      <c r="E247" s="1"/>
      <c r="F247" s="2" t="s">
        <v>11</v>
      </c>
      <c r="G247" s="2" t="s">
        <v>9</v>
      </c>
      <c r="H247" s="2" t="s">
        <v>182</v>
      </c>
      <c r="I247" s="2"/>
      <c r="J247" s="7">
        <f>J248</f>
        <v>995</v>
      </c>
      <c r="K247" s="7">
        <f>K248</f>
        <v>0</v>
      </c>
      <c r="L247" s="7">
        <f>L248</f>
        <v>0</v>
      </c>
      <c r="M247" s="7">
        <f>M248</f>
        <v>0</v>
      </c>
      <c r="N247" s="7">
        <f>N248</f>
        <v>0</v>
      </c>
      <c r="O247" s="7">
        <f>O248</f>
        <v>995</v>
      </c>
    </row>
    <row r="248" spans="1:15" ht="35.25" customHeight="1" x14ac:dyDescent="0.2">
      <c r="A248" s="18"/>
      <c r="B248" s="69" t="s">
        <v>100</v>
      </c>
      <c r="C248" s="70"/>
      <c r="D248" s="71"/>
      <c r="E248" s="1"/>
      <c r="F248" s="2" t="s">
        <v>11</v>
      </c>
      <c r="G248" s="2" t="s">
        <v>9</v>
      </c>
      <c r="H248" s="2" t="s">
        <v>182</v>
      </c>
      <c r="I248" s="2" t="s">
        <v>101</v>
      </c>
      <c r="J248" s="7">
        <v>995</v>
      </c>
      <c r="O248" s="7">
        <v>995</v>
      </c>
    </row>
    <row r="249" spans="1:15" ht="58.5" customHeight="1" x14ac:dyDescent="0.2">
      <c r="A249" s="18"/>
      <c r="B249" s="69" t="s">
        <v>316</v>
      </c>
      <c r="C249" s="70"/>
      <c r="D249" s="71"/>
      <c r="E249" s="1"/>
      <c r="F249" s="2" t="s">
        <v>11</v>
      </c>
      <c r="G249" s="2" t="s">
        <v>9</v>
      </c>
      <c r="H249" s="2" t="s">
        <v>317</v>
      </c>
      <c r="I249" s="2"/>
      <c r="J249" s="7">
        <f>J250</f>
        <v>0</v>
      </c>
      <c r="O249" s="7">
        <f>O250</f>
        <v>0</v>
      </c>
    </row>
    <row r="250" spans="1:15" ht="35.25" customHeight="1" x14ac:dyDescent="0.2">
      <c r="A250" s="18"/>
      <c r="B250" s="69" t="s">
        <v>100</v>
      </c>
      <c r="C250" s="70"/>
      <c r="D250" s="71"/>
      <c r="E250" s="1"/>
      <c r="F250" s="2" t="s">
        <v>11</v>
      </c>
      <c r="G250" s="2" t="s">
        <v>9</v>
      </c>
      <c r="H250" s="2" t="s">
        <v>317</v>
      </c>
      <c r="I250" s="2" t="s">
        <v>101</v>
      </c>
      <c r="J250" s="7">
        <v>0</v>
      </c>
      <c r="O250" s="7">
        <v>0</v>
      </c>
    </row>
    <row r="251" spans="1:15" ht="35.25" customHeight="1" x14ac:dyDescent="0.2">
      <c r="A251" s="18"/>
      <c r="B251" s="69" t="s">
        <v>396</v>
      </c>
      <c r="C251" s="70"/>
      <c r="D251" s="71"/>
      <c r="E251" s="1"/>
      <c r="F251" s="2" t="s">
        <v>11</v>
      </c>
      <c r="G251" s="2" t="s">
        <v>9</v>
      </c>
      <c r="H251" s="2" t="s">
        <v>395</v>
      </c>
      <c r="I251" s="2"/>
      <c r="J251" s="7">
        <f>J252</f>
        <v>10</v>
      </c>
      <c r="O251" s="7">
        <f>O252</f>
        <v>10</v>
      </c>
    </row>
    <row r="252" spans="1:15" ht="35.25" customHeight="1" x14ac:dyDescent="0.2">
      <c r="A252" s="18"/>
      <c r="B252" s="69" t="s">
        <v>100</v>
      </c>
      <c r="C252" s="70"/>
      <c r="D252" s="71"/>
      <c r="E252" s="1"/>
      <c r="F252" s="2" t="s">
        <v>11</v>
      </c>
      <c r="G252" s="2" t="s">
        <v>9</v>
      </c>
      <c r="H252" s="2" t="s">
        <v>395</v>
      </c>
      <c r="I252" s="2" t="s">
        <v>101</v>
      </c>
      <c r="J252" s="7">
        <v>10</v>
      </c>
      <c r="O252" s="7">
        <v>10</v>
      </c>
    </row>
    <row r="253" spans="1:15" ht="26.25" customHeight="1" x14ac:dyDescent="0.2">
      <c r="A253" s="18"/>
      <c r="B253" s="69" t="s">
        <v>79</v>
      </c>
      <c r="C253" s="70"/>
      <c r="D253" s="71"/>
      <c r="E253" s="1"/>
      <c r="F253" s="2" t="s">
        <v>11</v>
      </c>
      <c r="G253" s="2" t="s">
        <v>9</v>
      </c>
      <c r="H253" s="2" t="s">
        <v>141</v>
      </c>
      <c r="I253" s="2"/>
      <c r="J253" s="7">
        <f t="shared" ref="J253:O253" si="18">J254</f>
        <v>1675</v>
      </c>
      <c r="K253" s="7">
        <f t="shared" si="18"/>
        <v>0</v>
      </c>
      <c r="L253" s="7">
        <f t="shared" si="18"/>
        <v>0</v>
      </c>
      <c r="M253" s="7">
        <f t="shared" si="18"/>
        <v>0</v>
      </c>
      <c r="N253" s="7">
        <f t="shared" si="18"/>
        <v>0</v>
      </c>
      <c r="O253" s="7">
        <f t="shared" si="18"/>
        <v>1675</v>
      </c>
    </row>
    <row r="254" spans="1:15" ht="59.25" customHeight="1" x14ac:dyDescent="0.2">
      <c r="A254" s="18"/>
      <c r="B254" s="69" t="s">
        <v>210</v>
      </c>
      <c r="C254" s="70"/>
      <c r="D254" s="71"/>
      <c r="E254" s="24"/>
      <c r="F254" s="2" t="s">
        <v>11</v>
      </c>
      <c r="G254" s="2" t="s">
        <v>9</v>
      </c>
      <c r="H254" s="2" t="s">
        <v>150</v>
      </c>
      <c r="I254" s="2"/>
      <c r="J254" s="7">
        <f>J255</f>
        <v>1675</v>
      </c>
      <c r="O254" s="7">
        <f>O255</f>
        <v>1675</v>
      </c>
    </row>
    <row r="255" spans="1:15" ht="35.25" customHeight="1" x14ac:dyDescent="0.2">
      <c r="A255" s="18"/>
      <c r="B255" s="69" t="s">
        <v>100</v>
      </c>
      <c r="C255" s="70"/>
      <c r="D255" s="71"/>
      <c r="E255" s="1"/>
      <c r="F255" s="2" t="s">
        <v>11</v>
      </c>
      <c r="G255" s="2" t="s">
        <v>9</v>
      </c>
      <c r="H255" s="2" t="s">
        <v>150</v>
      </c>
      <c r="I255" s="2" t="s">
        <v>101</v>
      </c>
      <c r="J255" s="7">
        <v>1675</v>
      </c>
      <c r="O255" s="7">
        <v>1675</v>
      </c>
    </row>
    <row r="256" spans="1:15" x14ac:dyDescent="0.2">
      <c r="A256" s="18"/>
      <c r="B256" s="78" t="s">
        <v>3</v>
      </c>
      <c r="C256" s="79"/>
      <c r="D256" s="80"/>
      <c r="E256" s="1"/>
      <c r="F256" s="1" t="s">
        <v>11</v>
      </c>
      <c r="G256" s="1" t="s">
        <v>12</v>
      </c>
      <c r="H256" s="1"/>
      <c r="I256" s="25"/>
      <c r="J256" s="25">
        <f>J257+J290+J284</f>
        <v>297730.69999999995</v>
      </c>
      <c r="K256" s="25">
        <f>K257+K290</f>
        <v>0</v>
      </c>
      <c r="L256" s="25">
        <f>L257+L290</f>
        <v>0</v>
      </c>
      <c r="M256" s="25">
        <f>M257+M290</f>
        <v>0</v>
      </c>
      <c r="N256" s="25">
        <f>N257+N290</f>
        <v>0</v>
      </c>
      <c r="O256" s="25">
        <f>O257+O290</f>
        <v>298480.09999999998</v>
      </c>
    </row>
    <row r="257" spans="1:15" ht="36" customHeight="1" x14ac:dyDescent="0.2">
      <c r="A257" s="18"/>
      <c r="B257" s="69" t="s">
        <v>371</v>
      </c>
      <c r="C257" s="70"/>
      <c r="D257" s="71"/>
      <c r="E257" s="1"/>
      <c r="F257" s="2" t="s">
        <v>11</v>
      </c>
      <c r="G257" s="2" t="s">
        <v>12</v>
      </c>
      <c r="H257" s="2" t="s">
        <v>132</v>
      </c>
      <c r="I257" s="2"/>
      <c r="J257" s="7">
        <f>J258+J271+J276+J274+J282+J280+J286+J288</f>
        <v>292795.89999999997</v>
      </c>
      <c r="K257" s="7">
        <f>K258+K271+K276+K274+K282</f>
        <v>0</v>
      </c>
      <c r="L257" s="7">
        <f>L258+L271+L276+L274+L282</f>
        <v>0</v>
      </c>
      <c r="M257" s="7">
        <f>M258+M271+M276+M274+M282</f>
        <v>0</v>
      </c>
      <c r="N257" s="7">
        <f>N258+N271+N276+N274+N282</f>
        <v>0</v>
      </c>
      <c r="O257" s="7">
        <f>O258+O271+O276+O274+O282</f>
        <v>293545.3</v>
      </c>
    </row>
    <row r="258" spans="1:15" ht="36.75" customHeight="1" x14ac:dyDescent="0.2">
      <c r="A258" s="18"/>
      <c r="B258" s="69" t="s">
        <v>109</v>
      </c>
      <c r="C258" s="70"/>
      <c r="D258" s="71"/>
      <c r="E258" s="1"/>
      <c r="F258" s="2" t="s">
        <v>11</v>
      </c>
      <c r="G258" s="2" t="s">
        <v>12</v>
      </c>
      <c r="H258" s="2" t="s">
        <v>183</v>
      </c>
      <c r="I258" s="2"/>
      <c r="J258" s="7">
        <f>J259+J260+J261+J262+J263+J264+J265+J266+J268+J269+J270+J267</f>
        <v>264952.8</v>
      </c>
      <c r="K258" s="7">
        <f>K259+K260+K261+K262+K263+K264+K265+K266+K268+K269+K270</f>
        <v>0</v>
      </c>
      <c r="L258" s="7">
        <f>L259+L260+L261+L262+L263+L264+L265+L266+L268+L269+L270</f>
        <v>0</v>
      </c>
      <c r="M258" s="7">
        <f>M259+M260+M261+M262+M263+M264+M265+M266+M268+M269+M270</f>
        <v>0</v>
      </c>
      <c r="N258" s="7">
        <f>N259+N260+N261+N262+N263+N264+N265+N266+N268+N269+N270</f>
        <v>0</v>
      </c>
      <c r="O258" s="7">
        <f>O259+O260+O261+O262+O263+O264+O265+O266+O268+O269+O270+O267+O280+O286+O288+O278</f>
        <v>271161.8</v>
      </c>
    </row>
    <row r="259" spans="1:15" ht="46.5" customHeight="1" x14ac:dyDescent="0.2">
      <c r="A259" s="18"/>
      <c r="B259" s="69" t="s">
        <v>66</v>
      </c>
      <c r="C259" s="70"/>
      <c r="D259" s="71"/>
      <c r="E259" s="1"/>
      <c r="F259" s="2" t="s">
        <v>11</v>
      </c>
      <c r="G259" s="2" t="s">
        <v>12</v>
      </c>
      <c r="H259" s="2" t="s">
        <v>184</v>
      </c>
      <c r="I259" s="2" t="s">
        <v>101</v>
      </c>
      <c r="J259" s="7">
        <f>7508.2-1.2</f>
        <v>7507</v>
      </c>
      <c r="O259" s="7">
        <f>7357.6-1.3</f>
        <v>7356.3</v>
      </c>
    </row>
    <row r="260" spans="1:15" ht="46.5" customHeight="1" x14ac:dyDescent="0.2">
      <c r="A260" s="18"/>
      <c r="B260" s="69" t="s">
        <v>254</v>
      </c>
      <c r="C260" s="70"/>
      <c r="D260" s="71"/>
      <c r="E260" s="1"/>
      <c r="F260" s="2" t="s">
        <v>11</v>
      </c>
      <c r="G260" s="2" t="s">
        <v>12</v>
      </c>
      <c r="H260" s="2" t="s">
        <v>255</v>
      </c>
      <c r="I260" s="2" t="s">
        <v>101</v>
      </c>
      <c r="J260" s="7">
        <v>300</v>
      </c>
      <c r="O260" s="7">
        <v>300</v>
      </c>
    </row>
    <row r="261" spans="1:15" ht="46.5" customHeight="1" x14ac:dyDescent="0.2">
      <c r="A261" s="18"/>
      <c r="B261" s="69" t="s">
        <v>231</v>
      </c>
      <c r="C261" s="70"/>
      <c r="D261" s="71"/>
      <c r="E261" s="1"/>
      <c r="F261" s="2" t="s">
        <v>11</v>
      </c>
      <c r="G261" s="2" t="s">
        <v>12</v>
      </c>
      <c r="H261" s="2" t="s">
        <v>233</v>
      </c>
      <c r="I261" s="2" t="s">
        <v>101</v>
      </c>
      <c r="J261" s="7">
        <v>6294</v>
      </c>
      <c r="O261" s="7">
        <v>6294</v>
      </c>
    </row>
    <row r="262" spans="1:15" ht="46.5" customHeight="1" x14ac:dyDescent="0.2">
      <c r="A262" s="18"/>
      <c r="B262" s="69" t="s">
        <v>232</v>
      </c>
      <c r="C262" s="70"/>
      <c r="D262" s="71"/>
      <c r="E262" s="1"/>
      <c r="F262" s="2" t="s">
        <v>11</v>
      </c>
      <c r="G262" s="2" t="s">
        <v>12</v>
      </c>
      <c r="H262" s="2" t="s">
        <v>234</v>
      </c>
      <c r="I262" s="2" t="s">
        <v>101</v>
      </c>
      <c r="J262" s="7">
        <v>3000</v>
      </c>
      <c r="O262" s="7" t="s">
        <v>337</v>
      </c>
    </row>
    <row r="263" spans="1:15" ht="56.25" customHeight="1" x14ac:dyDescent="0.2">
      <c r="A263" s="18"/>
      <c r="B263" s="69" t="s">
        <v>293</v>
      </c>
      <c r="C263" s="70"/>
      <c r="D263" s="71"/>
      <c r="E263" s="1"/>
      <c r="F263" s="2" t="s">
        <v>11</v>
      </c>
      <c r="G263" s="2" t="s">
        <v>12</v>
      </c>
      <c r="H263" s="2" t="s">
        <v>291</v>
      </c>
      <c r="I263" s="2" t="s">
        <v>101</v>
      </c>
      <c r="J263" s="7">
        <v>20924.599999999999</v>
      </c>
      <c r="O263" s="7">
        <v>20924.599999999999</v>
      </c>
    </row>
    <row r="264" spans="1:15" ht="58.5" customHeight="1" x14ac:dyDescent="0.2">
      <c r="A264" s="18"/>
      <c r="B264" s="69" t="s">
        <v>294</v>
      </c>
      <c r="C264" s="70"/>
      <c r="D264" s="71"/>
      <c r="E264" s="1"/>
      <c r="F264" s="2" t="s">
        <v>11</v>
      </c>
      <c r="G264" s="2" t="s">
        <v>12</v>
      </c>
      <c r="H264" s="2" t="s">
        <v>292</v>
      </c>
      <c r="I264" s="2" t="s">
        <v>101</v>
      </c>
      <c r="J264" s="7">
        <v>6319.2</v>
      </c>
      <c r="O264" s="7">
        <v>6319.2</v>
      </c>
    </row>
    <row r="265" spans="1:15" ht="58.5" customHeight="1" x14ac:dyDescent="0.2">
      <c r="A265" s="18"/>
      <c r="B265" s="69" t="s">
        <v>338</v>
      </c>
      <c r="C265" s="70"/>
      <c r="D265" s="71"/>
      <c r="E265" s="1"/>
      <c r="F265" s="2" t="s">
        <v>11</v>
      </c>
      <c r="G265" s="2" t="s">
        <v>12</v>
      </c>
      <c r="H265" s="2" t="s">
        <v>339</v>
      </c>
      <c r="I265" s="2" t="s">
        <v>101</v>
      </c>
      <c r="J265" s="7">
        <v>0</v>
      </c>
      <c r="O265" s="7">
        <v>0</v>
      </c>
    </row>
    <row r="266" spans="1:15" ht="58.5" customHeight="1" x14ac:dyDescent="0.2">
      <c r="A266" s="18"/>
      <c r="B266" s="69" t="s">
        <v>340</v>
      </c>
      <c r="C266" s="70"/>
      <c r="D266" s="71"/>
      <c r="E266" s="1"/>
      <c r="F266" s="2" t="s">
        <v>11</v>
      </c>
      <c r="G266" s="2" t="s">
        <v>12</v>
      </c>
      <c r="H266" s="2" t="s">
        <v>341</v>
      </c>
      <c r="I266" s="2" t="s">
        <v>101</v>
      </c>
      <c r="J266" s="7">
        <v>0</v>
      </c>
      <c r="O266" s="7">
        <v>0</v>
      </c>
    </row>
    <row r="267" spans="1:15" ht="45" customHeight="1" x14ac:dyDescent="0.2">
      <c r="A267" s="18"/>
      <c r="B267" s="69" t="s">
        <v>361</v>
      </c>
      <c r="C267" s="70"/>
      <c r="D267" s="71"/>
      <c r="E267" s="1"/>
      <c r="F267" s="2" t="s">
        <v>11</v>
      </c>
      <c r="G267" s="2" t="s">
        <v>12</v>
      </c>
      <c r="H267" s="2" t="s">
        <v>362</v>
      </c>
      <c r="I267" s="2" t="s">
        <v>101</v>
      </c>
      <c r="J267" s="59">
        <f>19452-1200</f>
        <v>18252</v>
      </c>
      <c r="O267" s="59">
        <f>22421-4169</f>
        <v>18252</v>
      </c>
    </row>
    <row r="268" spans="1:15" x14ac:dyDescent="0.2">
      <c r="A268" s="18"/>
      <c r="B268" s="69" t="s">
        <v>349</v>
      </c>
      <c r="C268" s="70"/>
      <c r="D268" s="71"/>
      <c r="E268" s="1"/>
      <c r="F268" s="2" t="s">
        <v>11</v>
      </c>
      <c r="G268" s="2" t="s">
        <v>12</v>
      </c>
      <c r="H268" s="2" t="s">
        <v>186</v>
      </c>
      <c r="I268" s="2" t="s">
        <v>101</v>
      </c>
      <c r="J268" s="7">
        <v>3209</v>
      </c>
      <c r="O268" s="7">
        <v>3209</v>
      </c>
    </row>
    <row r="269" spans="1:15" x14ac:dyDescent="0.2">
      <c r="A269" s="18"/>
      <c r="B269" s="69" t="s">
        <v>345</v>
      </c>
      <c r="C269" s="70"/>
      <c r="D269" s="71"/>
      <c r="E269" s="1"/>
      <c r="F269" s="2" t="s">
        <v>11</v>
      </c>
      <c r="G269" s="2" t="s">
        <v>12</v>
      </c>
      <c r="H269" s="2" t="s">
        <v>346</v>
      </c>
      <c r="I269" s="2" t="s">
        <v>101</v>
      </c>
      <c r="J269" s="7">
        <v>152955</v>
      </c>
      <c r="O269" s="7">
        <v>152955</v>
      </c>
    </row>
    <row r="270" spans="1:15" x14ac:dyDescent="0.2">
      <c r="A270" s="18"/>
      <c r="B270" s="69" t="s">
        <v>347</v>
      </c>
      <c r="C270" s="70"/>
      <c r="D270" s="71"/>
      <c r="E270" s="1"/>
      <c r="F270" s="2" t="s">
        <v>11</v>
      </c>
      <c r="G270" s="2" t="s">
        <v>12</v>
      </c>
      <c r="H270" s="2" t="s">
        <v>348</v>
      </c>
      <c r="I270" s="2" t="s">
        <v>101</v>
      </c>
      <c r="J270" s="7">
        <v>46192</v>
      </c>
      <c r="O270" s="7">
        <v>46192</v>
      </c>
    </row>
    <row r="271" spans="1:15" ht="35.25" customHeight="1" x14ac:dyDescent="0.2">
      <c r="A271" s="18"/>
      <c r="B271" s="81" t="s">
        <v>63</v>
      </c>
      <c r="C271" s="82"/>
      <c r="D271" s="83"/>
      <c r="E271" s="1"/>
      <c r="F271" s="2" t="s">
        <v>11</v>
      </c>
      <c r="G271" s="2" t="s">
        <v>12</v>
      </c>
      <c r="H271" s="2" t="s">
        <v>185</v>
      </c>
      <c r="I271" s="2"/>
      <c r="J271" s="7">
        <f>J272</f>
        <v>0</v>
      </c>
      <c r="O271" s="7">
        <f>O272</f>
        <v>0</v>
      </c>
    </row>
    <row r="272" spans="1:15" ht="159" customHeight="1" x14ac:dyDescent="0.2">
      <c r="A272" s="18"/>
      <c r="B272" s="69" t="s">
        <v>213</v>
      </c>
      <c r="C272" s="70"/>
      <c r="D272" s="71"/>
      <c r="E272" s="1"/>
      <c r="F272" s="2" t="s">
        <v>11</v>
      </c>
      <c r="G272" s="2" t="s">
        <v>12</v>
      </c>
      <c r="H272" s="2" t="s">
        <v>186</v>
      </c>
      <c r="I272" s="2"/>
      <c r="J272" s="7">
        <f>J273</f>
        <v>0</v>
      </c>
      <c r="O272" s="7">
        <f>O273</f>
        <v>0</v>
      </c>
    </row>
    <row r="273" spans="1:15" ht="24.75" customHeight="1" x14ac:dyDescent="0.2">
      <c r="A273" s="18"/>
      <c r="B273" s="69" t="s">
        <v>100</v>
      </c>
      <c r="C273" s="70"/>
      <c r="D273" s="71"/>
      <c r="E273" s="1"/>
      <c r="F273" s="2" t="s">
        <v>11</v>
      </c>
      <c r="G273" s="2" t="s">
        <v>12</v>
      </c>
      <c r="H273" s="2" t="s">
        <v>186</v>
      </c>
      <c r="I273" s="2" t="s">
        <v>101</v>
      </c>
      <c r="J273" s="7">
        <v>0</v>
      </c>
      <c r="O273" s="7">
        <v>0</v>
      </c>
    </row>
    <row r="274" spans="1:15" ht="34.5" customHeight="1" x14ac:dyDescent="0.2">
      <c r="A274" s="18"/>
      <c r="B274" s="69" t="s">
        <v>253</v>
      </c>
      <c r="C274" s="70"/>
      <c r="D274" s="71"/>
      <c r="E274" s="17"/>
      <c r="F274" s="2" t="s">
        <v>11</v>
      </c>
      <c r="G274" s="2" t="s">
        <v>12</v>
      </c>
      <c r="H274" s="2" t="s">
        <v>304</v>
      </c>
      <c r="I274" s="2"/>
      <c r="J274" s="7">
        <f>J275</f>
        <v>2181.1</v>
      </c>
      <c r="O274" s="7">
        <f>O275</f>
        <v>2464.4</v>
      </c>
    </row>
    <row r="275" spans="1:15" ht="35.25" customHeight="1" x14ac:dyDescent="0.2">
      <c r="A275" s="18"/>
      <c r="B275" s="69" t="s">
        <v>100</v>
      </c>
      <c r="C275" s="70"/>
      <c r="D275" s="71"/>
      <c r="E275" s="17"/>
      <c r="F275" s="2" t="s">
        <v>11</v>
      </c>
      <c r="G275" s="2" t="s">
        <v>12</v>
      </c>
      <c r="H275" s="2" t="s">
        <v>304</v>
      </c>
      <c r="I275" s="2" t="s">
        <v>101</v>
      </c>
      <c r="J275" s="7">
        <f>2179.9+1.2</f>
        <v>2181.1</v>
      </c>
      <c r="O275" s="56">
        <f>2463.1+1.3</f>
        <v>2464.4</v>
      </c>
    </row>
    <row r="276" spans="1:15" ht="35.25" customHeight="1" x14ac:dyDescent="0.2">
      <c r="A276" s="18"/>
      <c r="B276" s="69" t="s">
        <v>342</v>
      </c>
      <c r="C276" s="70"/>
      <c r="D276" s="71"/>
      <c r="E276" s="17"/>
      <c r="F276" s="2" t="s">
        <v>11</v>
      </c>
      <c r="G276" s="2" t="s">
        <v>12</v>
      </c>
      <c r="H276" s="2" t="s">
        <v>343</v>
      </c>
      <c r="I276" s="2"/>
      <c r="J276" s="7">
        <f>J277</f>
        <v>18412</v>
      </c>
      <c r="O276" s="7">
        <f>O277</f>
        <v>18929.099999999999</v>
      </c>
    </row>
    <row r="277" spans="1:15" x14ac:dyDescent="0.2">
      <c r="A277" s="18"/>
      <c r="B277" s="69" t="s">
        <v>344</v>
      </c>
      <c r="C277" s="70"/>
      <c r="D277" s="71"/>
      <c r="E277" s="17"/>
      <c r="F277" s="2" t="s">
        <v>11</v>
      </c>
      <c r="G277" s="2" t="s">
        <v>12</v>
      </c>
      <c r="H277" s="2" t="s">
        <v>343</v>
      </c>
      <c r="I277" s="2" t="s">
        <v>101</v>
      </c>
      <c r="J277" s="7">
        <f>18402.3+9.7</f>
        <v>18412</v>
      </c>
      <c r="O277" s="56">
        <f>18919.1+10</f>
        <v>18929.099999999999</v>
      </c>
    </row>
    <row r="278" spans="1:15" ht="56.25" customHeight="1" x14ac:dyDescent="0.2">
      <c r="A278" s="18"/>
      <c r="B278" s="69" t="s">
        <v>400</v>
      </c>
      <c r="C278" s="70"/>
      <c r="D278" s="71"/>
      <c r="E278" s="17"/>
      <c r="F278" s="2" t="s">
        <v>11</v>
      </c>
      <c r="G278" s="2" t="s">
        <v>11</v>
      </c>
      <c r="H278" s="2" t="s">
        <v>399</v>
      </c>
      <c r="I278" s="2"/>
      <c r="J278" s="7">
        <f>J279</f>
        <v>0</v>
      </c>
      <c r="O278" s="7">
        <f>O279</f>
        <v>100</v>
      </c>
    </row>
    <row r="279" spans="1:15" ht="27.75" customHeight="1" x14ac:dyDescent="0.2">
      <c r="A279" s="18"/>
      <c r="B279" s="69" t="s">
        <v>100</v>
      </c>
      <c r="C279" s="70"/>
      <c r="D279" s="71"/>
      <c r="E279" s="17"/>
      <c r="F279" s="2" t="s">
        <v>11</v>
      </c>
      <c r="G279" s="2" t="s">
        <v>12</v>
      </c>
      <c r="H279" s="2" t="s">
        <v>399</v>
      </c>
      <c r="I279" s="2" t="s">
        <v>101</v>
      </c>
      <c r="J279" s="7">
        <v>0</v>
      </c>
      <c r="O279" s="7">
        <v>100</v>
      </c>
    </row>
    <row r="280" spans="1:15" ht="36.75" customHeight="1" x14ac:dyDescent="0.2">
      <c r="A280" s="18"/>
      <c r="B280" s="69" t="s">
        <v>396</v>
      </c>
      <c r="C280" s="70"/>
      <c r="D280" s="71"/>
      <c r="E280" s="17"/>
      <c r="F280" s="2" t="s">
        <v>11</v>
      </c>
      <c r="G280" s="2" t="s">
        <v>11</v>
      </c>
      <c r="H280" s="2" t="s">
        <v>395</v>
      </c>
      <c r="I280" s="2"/>
      <c r="J280" s="7">
        <f>J281</f>
        <v>10</v>
      </c>
      <c r="O280" s="7">
        <f>O281</f>
        <v>10</v>
      </c>
    </row>
    <row r="281" spans="1:15" ht="34.5" customHeight="1" x14ac:dyDescent="0.2">
      <c r="A281" s="18"/>
      <c r="B281" s="69" t="s">
        <v>100</v>
      </c>
      <c r="C281" s="70"/>
      <c r="D281" s="71"/>
      <c r="E281" s="17"/>
      <c r="F281" s="2" t="s">
        <v>11</v>
      </c>
      <c r="G281" s="2" t="s">
        <v>12</v>
      </c>
      <c r="H281" s="2" t="s">
        <v>395</v>
      </c>
      <c r="I281" s="2" t="s">
        <v>101</v>
      </c>
      <c r="J281" s="7">
        <v>10</v>
      </c>
      <c r="O281" s="7">
        <v>10</v>
      </c>
    </row>
    <row r="282" spans="1:15" ht="24" customHeight="1" x14ac:dyDescent="0.2">
      <c r="A282" s="18"/>
      <c r="B282" s="69" t="s">
        <v>256</v>
      </c>
      <c r="C282" s="70"/>
      <c r="D282" s="71"/>
      <c r="E282" s="17"/>
      <c r="F282" s="23" t="s">
        <v>11</v>
      </c>
      <c r="G282" s="23" t="s">
        <v>12</v>
      </c>
      <c r="H282" s="23">
        <v>5380020640</v>
      </c>
      <c r="I282" s="18"/>
      <c r="J282" s="7">
        <f>J283</f>
        <v>990.3</v>
      </c>
      <c r="O282" s="7">
        <f>O283</f>
        <v>990</v>
      </c>
    </row>
    <row r="283" spans="1:15" ht="34.5" customHeight="1" x14ac:dyDescent="0.2">
      <c r="A283" s="18"/>
      <c r="B283" s="69" t="s">
        <v>100</v>
      </c>
      <c r="C283" s="70"/>
      <c r="D283" s="71"/>
      <c r="E283" s="17"/>
      <c r="F283" s="23" t="s">
        <v>11</v>
      </c>
      <c r="G283" s="23" t="s">
        <v>12</v>
      </c>
      <c r="H283" s="23">
        <v>5380020640</v>
      </c>
      <c r="I283" s="23" t="s">
        <v>101</v>
      </c>
      <c r="J283" s="7">
        <f>1000-9.7</f>
        <v>990.3</v>
      </c>
      <c r="O283" s="7">
        <f>1000-10</f>
        <v>990</v>
      </c>
    </row>
    <row r="284" spans="1:15" ht="34.5" customHeight="1" x14ac:dyDescent="0.2">
      <c r="A284" s="18"/>
      <c r="B284" s="69" t="s">
        <v>365</v>
      </c>
      <c r="C284" s="70"/>
      <c r="D284" s="71"/>
      <c r="E284" s="17"/>
      <c r="F284" s="23" t="s">
        <v>11</v>
      </c>
      <c r="G284" s="23" t="s">
        <v>12</v>
      </c>
      <c r="H284" s="23" t="s">
        <v>367</v>
      </c>
      <c r="I284" s="23"/>
      <c r="J284" s="7">
        <v>0</v>
      </c>
      <c r="O284" s="7">
        <f>O285</f>
        <v>0</v>
      </c>
    </row>
    <row r="285" spans="1:15" ht="48" customHeight="1" x14ac:dyDescent="0.2">
      <c r="A285" s="18"/>
      <c r="B285" s="69" t="s">
        <v>366</v>
      </c>
      <c r="C285" s="70"/>
      <c r="D285" s="71"/>
      <c r="E285" s="17"/>
      <c r="F285" s="23" t="s">
        <v>11</v>
      </c>
      <c r="G285" s="23" t="s">
        <v>12</v>
      </c>
      <c r="H285" s="23" t="s">
        <v>367</v>
      </c>
      <c r="I285" s="23">
        <v>400</v>
      </c>
      <c r="J285" s="7">
        <v>0</v>
      </c>
      <c r="O285" s="7">
        <v>0</v>
      </c>
    </row>
    <row r="286" spans="1:15" ht="48" customHeight="1" x14ac:dyDescent="0.2">
      <c r="A286" s="18"/>
      <c r="B286" s="69" t="s">
        <v>397</v>
      </c>
      <c r="C286" s="70"/>
      <c r="D286" s="71"/>
      <c r="E286" s="17"/>
      <c r="F286" s="23" t="s">
        <v>11</v>
      </c>
      <c r="G286" s="23" t="s">
        <v>12</v>
      </c>
      <c r="H286" s="23">
        <v>5380020650</v>
      </c>
      <c r="I286" s="23"/>
      <c r="J286" s="7">
        <f>J287</f>
        <v>2776.7</v>
      </c>
      <c r="O286" s="7">
        <f>O287</f>
        <v>2776.7</v>
      </c>
    </row>
    <row r="287" spans="1:15" x14ac:dyDescent="0.2">
      <c r="A287" s="18"/>
      <c r="B287" s="69" t="s">
        <v>344</v>
      </c>
      <c r="C287" s="70"/>
      <c r="D287" s="71"/>
      <c r="E287" s="17"/>
      <c r="F287" s="23" t="s">
        <v>11</v>
      </c>
      <c r="G287" s="23" t="s">
        <v>12</v>
      </c>
      <c r="H287" s="23">
        <v>5380020650</v>
      </c>
      <c r="I287" s="23">
        <v>600</v>
      </c>
      <c r="J287" s="7">
        <v>2776.7</v>
      </c>
      <c r="O287" s="7">
        <v>2776.7</v>
      </c>
    </row>
    <row r="288" spans="1:15" ht="48" customHeight="1" x14ac:dyDescent="0.2">
      <c r="A288" s="18"/>
      <c r="B288" s="69" t="s">
        <v>398</v>
      </c>
      <c r="C288" s="70"/>
      <c r="D288" s="71"/>
      <c r="E288" s="17"/>
      <c r="F288" s="23" t="s">
        <v>11</v>
      </c>
      <c r="G288" s="23" t="s">
        <v>12</v>
      </c>
      <c r="H288" s="23">
        <v>5380060800</v>
      </c>
      <c r="I288" s="23"/>
      <c r="J288" s="7">
        <f>J289</f>
        <v>3473</v>
      </c>
      <c r="O288" s="7">
        <f>O289</f>
        <v>3473</v>
      </c>
    </row>
    <row r="289" spans="1:15" x14ac:dyDescent="0.2">
      <c r="A289" s="18"/>
      <c r="B289" s="69" t="s">
        <v>344</v>
      </c>
      <c r="C289" s="70"/>
      <c r="D289" s="71"/>
      <c r="E289" s="17"/>
      <c r="F289" s="23" t="s">
        <v>11</v>
      </c>
      <c r="G289" s="23" t="s">
        <v>12</v>
      </c>
      <c r="H289" s="23">
        <v>5380060800</v>
      </c>
      <c r="I289" s="23">
        <v>600</v>
      </c>
      <c r="J289" s="7">
        <v>3473</v>
      </c>
      <c r="O289" s="7">
        <v>3473</v>
      </c>
    </row>
    <row r="290" spans="1:15" ht="24.75" customHeight="1" x14ac:dyDescent="0.2">
      <c r="A290" s="18"/>
      <c r="B290" s="81" t="s">
        <v>131</v>
      </c>
      <c r="C290" s="82"/>
      <c r="D290" s="83"/>
      <c r="E290" s="1"/>
      <c r="F290" s="2" t="s">
        <v>11</v>
      </c>
      <c r="G290" s="2" t="s">
        <v>12</v>
      </c>
      <c r="H290" s="2" t="s">
        <v>140</v>
      </c>
      <c r="I290" s="2"/>
      <c r="J290" s="7">
        <f>J291</f>
        <v>4934.8</v>
      </c>
      <c r="O290" s="7">
        <f>O291</f>
        <v>4934.8</v>
      </c>
    </row>
    <row r="291" spans="1:15" ht="24" customHeight="1" x14ac:dyDescent="0.2">
      <c r="A291" s="18"/>
      <c r="B291" s="69" t="s">
        <v>79</v>
      </c>
      <c r="C291" s="70"/>
      <c r="D291" s="71"/>
      <c r="E291" s="1"/>
      <c r="F291" s="2" t="s">
        <v>11</v>
      </c>
      <c r="G291" s="2" t="s">
        <v>12</v>
      </c>
      <c r="H291" s="2" t="s">
        <v>141</v>
      </c>
      <c r="I291" s="2"/>
      <c r="J291" s="7">
        <f>J292</f>
        <v>4934.8</v>
      </c>
      <c r="K291" s="7">
        <f>K292</f>
        <v>0</v>
      </c>
      <c r="L291" s="7">
        <f>L292</f>
        <v>0</v>
      </c>
      <c r="M291" s="7">
        <f>M292</f>
        <v>0</v>
      </c>
      <c r="N291" s="7">
        <f>N292</f>
        <v>0</v>
      </c>
      <c r="O291" s="7">
        <f>O292</f>
        <v>4934.8</v>
      </c>
    </row>
    <row r="292" spans="1:15" ht="57.75" customHeight="1" x14ac:dyDescent="0.2">
      <c r="A292" s="18"/>
      <c r="B292" s="69" t="s">
        <v>210</v>
      </c>
      <c r="C292" s="70"/>
      <c r="D292" s="71"/>
      <c r="E292" s="24"/>
      <c r="F292" s="2" t="s">
        <v>11</v>
      </c>
      <c r="G292" s="2" t="s">
        <v>12</v>
      </c>
      <c r="H292" s="2" t="s">
        <v>150</v>
      </c>
      <c r="I292" s="2"/>
      <c r="J292" s="7">
        <f>J293</f>
        <v>4934.8</v>
      </c>
      <c r="O292" s="7">
        <f>O293</f>
        <v>4934.8</v>
      </c>
    </row>
    <row r="293" spans="1:15" ht="23.25" customHeight="1" x14ac:dyDescent="0.2">
      <c r="A293" s="18"/>
      <c r="B293" s="69" t="s">
        <v>100</v>
      </c>
      <c r="C293" s="70"/>
      <c r="D293" s="71"/>
      <c r="E293" s="1"/>
      <c r="F293" s="2" t="s">
        <v>11</v>
      </c>
      <c r="G293" s="2" t="s">
        <v>12</v>
      </c>
      <c r="H293" s="2" t="s">
        <v>150</v>
      </c>
      <c r="I293" s="2" t="s">
        <v>101</v>
      </c>
      <c r="J293" s="7">
        <v>4934.8</v>
      </c>
      <c r="O293" s="7">
        <v>4934.8</v>
      </c>
    </row>
    <row r="294" spans="1:15" x14ac:dyDescent="0.2">
      <c r="A294" s="18"/>
      <c r="B294" s="19" t="s">
        <v>221</v>
      </c>
      <c r="C294" s="40"/>
      <c r="D294" s="41"/>
      <c r="E294" s="1"/>
      <c r="F294" s="1" t="s">
        <v>11</v>
      </c>
      <c r="G294" s="1" t="s">
        <v>15</v>
      </c>
      <c r="H294" s="1"/>
      <c r="I294" s="1"/>
      <c r="J294" s="25">
        <f t="shared" ref="J294:O294" si="19">J295</f>
        <v>26350.5</v>
      </c>
      <c r="K294" s="25">
        <f t="shared" si="19"/>
        <v>0</v>
      </c>
      <c r="L294" s="25">
        <f t="shared" si="19"/>
        <v>0</v>
      </c>
      <c r="M294" s="25">
        <f t="shared" si="19"/>
        <v>0</v>
      </c>
      <c r="N294" s="25">
        <f t="shared" si="19"/>
        <v>0</v>
      </c>
      <c r="O294" s="25">
        <f t="shared" si="19"/>
        <v>26451.1</v>
      </c>
    </row>
    <row r="295" spans="1:15" ht="42" customHeight="1" x14ac:dyDescent="0.2">
      <c r="A295" s="18"/>
      <c r="B295" s="72" t="s">
        <v>67</v>
      </c>
      <c r="C295" s="73"/>
      <c r="D295" s="74"/>
      <c r="E295" s="17"/>
      <c r="F295" s="1" t="s">
        <v>11</v>
      </c>
      <c r="G295" s="1" t="s">
        <v>15</v>
      </c>
      <c r="H295" s="1" t="s">
        <v>187</v>
      </c>
      <c r="I295" s="1"/>
      <c r="J295" s="25">
        <f>J296+J305+J314</f>
        <v>26350.5</v>
      </c>
      <c r="K295" s="25">
        <f>K296+K305</f>
        <v>0</v>
      </c>
      <c r="L295" s="25">
        <f>L296+L305</f>
        <v>0</v>
      </c>
      <c r="M295" s="25">
        <f>M296+M305</f>
        <v>0</v>
      </c>
      <c r="N295" s="25">
        <f>N296+N305</f>
        <v>0</v>
      </c>
      <c r="O295" s="25">
        <f>O296+O305+O314</f>
        <v>26451.1</v>
      </c>
    </row>
    <row r="296" spans="1:15" ht="34.5" customHeight="1" x14ac:dyDescent="0.2">
      <c r="A296" s="18"/>
      <c r="B296" s="72" t="s">
        <v>68</v>
      </c>
      <c r="C296" s="73"/>
      <c r="D296" s="74"/>
      <c r="E296" s="17"/>
      <c r="F296" s="1" t="s">
        <v>11</v>
      </c>
      <c r="G296" s="1" t="s">
        <v>15</v>
      </c>
      <c r="H296" s="1" t="s">
        <v>188</v>
      </c>
      <c r="I296" s="1"/>
      <c r="J296" s="25">
        <f t="shared" ref="J296:O296" si="20">J297+J300+J302+J298+J299+J303+J304+J301</f>
        <v>15458.4</v>
      </c>
      <c r="K296" s="25">
        <f t="shared" si="20"/>
        <v>0</v>
      </c>
      <c r="L296" s="25">
        <f t="shared" si="20"/>
        <v>0</v>
      </c>
      <c r="M296" s="25">
        <f t="shared" si="20"/>
        <v>0</v>
      </c>
      <c r="N296" s="25">
        <f t="shared" si="20"/>
        <v>0</v>
      </c>
      <c r="O296" s="25">
        <f t="shared" si="20"/>
        <v>15324</v>
      </c>
    </row>
    <row r="297" spans="1:15" ht="34.5" customHeight="1" x14ac:dyDescent="0.2">
      <c r="A297" s="18"/>
      <c r="B297" s="69" t="s">
        <v>68</v>
      </c>
      <c r="C297" s="70"/>
      <c r="D297" s="71"/>
      <c r="E297" s="1"/>
      <c r="F297" s="2" t="s">
        <v>11</v>
      </c>
      <c r="G297" s="2" t="s">
        <v>15</v>
      </c>
      <c r="H297" s="2" t="s">
        <v>188</v>
      </c>
      <c r="I297" s="2" t="s">
        <v>101</v>
      </c>
      <c r="J297" s="7">
        <v>685.1</v>
      </c>
      <c r="O297" s="7">
        <v>785.7</v>
      </c>
    </row>
    <row r="298" spans="1:15" ht="36" customHeight="1" x14ac:dyDescent="0.2">
      <c r="A298" s="18"/>
      <c r="B298" s="69" t="s">
        <v>237</v>
      </c>
      <c r="C298" s="70"/>
      <c r="D298" s="71"/>
      <c r="E298" s="1"/>
      <c r="F298" s="2" t="s">
        <v>11</v>
      </c>
      <c r="G298" s="2" t="s">
        <v>15</v>
      </c>
      <c r="H298" s="2" t="s">
        <v>241</v>
      </c>
      <c r="I298" s="2" t="s">
        <v>104</v>
      </c>
      <c r="J298" s="7">
        <v>500</v>
      </c>
      <c r="O298" s="7">
        <v>500</v>
      </c>
    </row>
    <row r="299" spans="1:15" ht="36" customHeight="1" x14ac:dyDescent="0.2">
      <c r="A299" s="18"/>
      <c r="B299" s="69" t="s">
        <v>238</v>
      </c>
      <c r="C299" s="70"/>
      <c r="D299" s="71"/>
      <c r="E299" s="1"/>
      <c r="F299" s="2" t="s">
        <v>11</v>
      </c>
      <c r="G299" s="2" t="s">
        <v>15</v>
      </c>
      <c r="H299" s="2" t="s">
        <v>242</v>
      </c>
      <c r="I299" s="2" t="s">
        <v>104</v>
      </c>
      <c r="J299" s="7">
        <v>132.1</v>
      </c>
      <c r="O299" s="7">
        <v>132.1</v>
      </c>
    </row>
    <row r="300" spans="1:15" ht="37.5" customHeight="1" x14ac:dyDescent="0.2">
      <c r="A300" s="18"/>
      <c r="B300" s="69" t="s">
        <v>235</v>
      </c>
      <c r="C300" s="70"/>
      <c r="D300" s="71"/>
      <c r="E300" s="1"/>
      <c r="F300" s="2" t="s">
        <v>11</v>
      </c>
      <c r="G300" s="2" t="s">
        <v>15</v>
      </c>
      <c r="H300" s="2" t="s">
        <v>239</v>
      </c>
      <c r="I300" s="2" t="s">
        <v>104</v>
      </c>
      <c r="J300" s="7">
        <v>2234.8000000000002</v>
      </c>
      <c r="O300" s="7">
        <v>2054.3000000000002</v>
      </c>
    </row>
    <row r="301" spans="1:15" ht="35.25" customHeight="1" x14ac:dyDescent="0.2">
      <c r="A301" s="18"/>
      <c r="B301" s="69" t="s">
        <v>323</v>
      </c>
      <c r="C301" s="70"/>
      <c r="D301" s="71"/>
      <c r="E301" s="1"/>
      <c r="F301" s="2" t="s">
        <v>11</v>
      </c>
      <c r="G301" s="2" t="s">
        <v>15</v>
      </c>
      <c r="H301" s="2" t="s">
        <v>322</v>
      </c>
      <c r="I301" s="2" t="s">
        <v>104</v>
      </c>
      <c r="J301" s="7">
        <v>0</v>
      </c>
      <c r="O301" s="7">
        <v>0</v>
      </c>
    </row>
    <row r="302" spans="1:15" ht="34.5" customHeight="1" x14ac:dyDescent="0.2">
      <c r="A302" s="18"/>
      <c r="B302" s="69" t="s">
        <v>236</v>
      </c>
      <c r="C302" s="70"/>
      <c r="D302" s="71"/>
      <c r="E302" s="1"/>
      <c r="F302" s="2" t="s">
        <v>11</v>
      </c>
      <c r="G302" s="2" t="s">
        <v>15</v>
      </c>
      <c r="H302" s="2" t="s">
        <v>240</v>
      </c>
      <c r="I302" s="2" t="s">
        <v>104</v>
      </c>
      <c r="J302" s="7">
        <v>675</v>
      </c>
      <c r="O302" s="7">
        <v>620.5</v>
      </c>
    </row>
    <row r="303" spans="1:15" ht="46.5" customHeight="1" x14ac:dyDescent="0.2">
      <c r="A303" s="18"/>
      <c r="B303" s="69" t="s">
        <v>297</v>
      </c>
      <c r="C303" s="70"/>
      <c r="D303" s="71"/>
      <c r="E303" s="1"/>
      <c r="F303" s="2" t="s">
        <v>11</v>
      </c>
      <c r="G303" s="2" t="s">
        <v>15</v>
      </c>
      <c r="H303" s="2" t="s">
        <v>295</v>
      </c>
      <c r="I303" s="2" t="s">
        <v>104</v>
      </c>
      <c r="J303" s="7">
        <v>8626.2999999999993</v>
      </c>
      <c r="O303" s="7">
        <v>8626.2999999999993</v>
      </c>
    </row>
    <row r="304" spans="1:15" ht="46.5" customHeight="1" x14ac:dyDescent="0.2">
      <c r="A304" s="18"/>
      <c r="B304" s="69" t="s">
        <v>298</v>
      </c>
      <c r="C304" s="70"/>
      <c r="D304" s="71"/>
      <c r="E304" s="1"/>
      <c r="F304" s="2" t="s">
        <v>11</v>
      </c>
      <c r="G304" s="2" t="s">
        <v>15</v>
      </c>
      <c r="H304" s="2" t="s">
        <v>296</v>
      </c>
      <c r="I304" s="2" t="s">
        <v>104</v>
      </c>
      <c r="J304" s="7">
        <v>2605.1</v>
      </c>
      <c r="O304" s="7">
        <v>2605.1</v>
      </c>
    </row>
    <row r="305" spans="1:15" ht="36" customHeight="1" x14ac:dyDescent="0.2">
      <c r="A305" s="18"/>
      <c r="B305" s="72" t="s">
        <v>225</v>
      </c>
      <c r="C305" s="73"/>
      <c r="D305" s="74"/>
      <c r="E305" s="1"/>
      <c r="F305" s="1" t="s">
        <v>11</v>
      </c>
      <c r="G305" s="1" t="s">
        <v>15</v>
      </c>
      <c r="H305" s="1" t="s">
        <v>189</v>
      </c>
      <c r="I305" s="1"/>
      <c r="J305" s="25">
        <f t="shared" ref="J305:O305" si="21">J306+J309+J310+J307+J308+J311+J313+J312</f>
        <v>4395.7</v>
      </c>
      <c r="K305" s="25">
        <f t="shared" si="21"/>
        <v>0</v>
      </c>
      <c r="L305" s="25">
        <f t="shared" si="21"/>
        <v>0</v>
      </c>
      <c r="M305" s="25">
        <f t="shared" si="21"/>
        <v>0</v>
      </c>
      <c r="N305" s="25">
        <f t="shared" si="21"/>
        <v>0</v>
      </c>
      <c r="O305" s="25">
        <f t="shared" si="21"/>
        <v>4226.8</v>
      </c>
    </row>
    <row r="306" spans="1:15" ht="34.5" customHeight="1" x14ac:dyDescent="0.2">
      <c r="A306" s="18"/>
      <c r="B306" s="69" t="s">
        <v>225</v>
      </c>
      <c r="C306" s="70"/>
      <c r="D306" s="71"/>
      <c r="E306" s="1"/>
      <c r="F306" s="2" t="s">
        <v>11</v>
      </c>
      <c r="G306" s="2" t="s">
        <v>15</v>
      </c>
      <c r="H306" s="2" t="s">
        <v>189</v>
      </c>
      <c r="I306" s="2" t="s">
        <v>101</v>
      </c>
      <c r="J306" s="7">
        <v>271.39999999999998</v>
      </c>
      <c r="O306" s="7">
        <v>271.39999999999998</v>
      </c>
    </row>
    <row r="307" spans="1:15" ht="36" customHeight="1" x14ac:dyDescent="0.2">
      <c r="A307" s="18"/>
      <c r="B307" s="69" t="s">
        <v>245</v>
      </c>
      <c r="C307" s="70"/>
      <c r="D307" s="71"/>
      <c r="E307" s="1"/>
      <c r="F307" s="2" t="s">
        <v>11</v>
      </c>
      <c r="G307" s="2" t="s">
        <v>15</v>
      </c>
      <c r="H307" s="2" t="s">
        <v>248</v>
      </c>
      <c r="I307" s="2" t="s">
        <v>101</v>
      </c>
      <c r="J307" s="7">
        <v>103.5</v>
      </c>
      <c r="O307" s="7">
        <v>103.5</v>
      </c>
    </row>
    <row r="308" spans="1:15" ht="36" customHeight="1" x14ac:dyDescent="0.2">
      <c r="A308" s="18"/>
      <c r="B308" s="69" t="s">
        <v>259</v>
      </c>
      <c r="C308" s="70"/>
      <c r="D308" s="71"/>
      <c r="E308" s="1"/>
      <c r="F308" s="2" t="s">
        <v>11</v>
      </c>
      <c r="G308" s="2" t="s">
        <v>15</v>
      </c>
      <c r="H308" s="2" t="s">
        <v>249</v>
      </c>
      <c r="I308" s="2" t="s">
        <v>101</v>
      </c>
      <c r="J308" s="7">
        <v>2</v>
      </c>
      <c r="O308" s="7">
        <v>2</v>
      </c>
    </row>
    <row r="309" spans="1:15" ht="36" customHeight="1" x14ac:dyDescent="0.2">
      <c r="A309" s="18"/>
      <c r="B309" s="69" t="s">
        <v>243</v>
      </c>
      <c r="C309" s="70"/>
      <c r="D309" s="71"/>
      <c r="E309" s="1"/>
      <c r="F309" s="2" t="s">
        <v>11</v>
      </c>
      <c r="G309" s="2" t="s">
        <v>15</v>
      </c>
      <c r="H309" s="2" t="s">
        <v>246</v>
      </c>
      <c r="I309" s="2" t="s">
        <v>101</v>
      </c>
      <c r="J309" s="7">
        <v>1661.4</v>
      </c>
      <c r="O309" s="7">
        <v>1531.6</v>
      </c>
    </row>
    <row r="310" spans="1:15" ht="36" customHeight="1" x14ac:dyDescent="0.2">
      <c r="A310" s="18"/>
      <c r="B310" s="69" t="s">
        <v>244</v>
      </c>
      <c r="C310" s="70"/>
      <c r="D310" s="71"/>
      <c r="E310" s="1"/>
      <c r="F310" s="2" t="s">
        <v>11</v>
      </c>
      <c r="G310" s="2" t="s">
        <v>15</v>
      </c>
      <c r="H310" s="2" t="s">
        <v>247</v>
      </c>
      <c r="I310" s="2" t="s">
        <v>101</v>
      </c>
      <c r="J310" s="7">
        <v>501.6</v>
      </c>
      <c r="O310" s="7">
        <v>462.5</v>
      </c>
    </row>
    <row r="311" spans="1:15" ht="35.25" customHeight="1" x14ac:dyDescent="0.2">
      <c r="A311" s="18"/>
      <c r="B311" s="69" t="s">
        <v>299</v>
      </c>
      <c r="C311" s="70"/>
      <c r="D311" s="71"/>
      <c r="E311" s="1"/>
      <c r="F311" s="2" t="s">
        <v>11</v>
      </c>
      <c r="G311" s="2" t="s">
        <v>15</v>
      </c>
      <c r="H311" s="2" t="s">
        <v>308</v>
      </c>
      <c r="I311" s="2" t="s">
        <v>101</v>
      </c>
      <c r="J311" s="7">
        <v>1425.3</v>
      </c>
      <c r="O311" s="7">
        <v>1425.3</v>
      </c>
    </row>
    <row r="312" spans="1:15" ht="45" customHeight="1" x14ac:dyDescent="0.2">
      <c r="A312" s="18"/>
      <c r="B312" s="69" t="s">
        <v>324</v>
      </c>
      <c r="C312" s="70"/>
      <c r="D312" s="71"/>
      <c r="E312" s="1"/>
      <c r="F312" s="2" t="s">
        <v>11</v>
      </c>
      <c r="G312" s="2" t="s">
        <v>15</v>
      </c>
      <c r="H312" s="2" t="s">
        <v>310</v>
      </c>
      <c r="I312" s="2" t="s">
        <v>101</v>
      </c>
      <c r="J312" s="7">
        <v>0</v>
      </c>
      <c r="O312" s="7">
        <v>0</v>
      </c>
    </row>
    <row r="313" spans="1:15" ht="36" customHeight="1" x14ac:dyDescent="0.2">
      <c r="A313" s="18"/>
      <c r="B313" s="69" t="s">
        <v>300</v>
      </c>
      <c r="C313" s="70"/>
      <c r="D313" s="71"/>
      <c r="E313" s="1"/>
      <c r="F313" s="2" t="s">
        <v>11</v>
      </c>
      <c r="G313" s="2" t="s">
        <v>15</v>
      </c>
      <c r="H313" s="2" t="s">
        <v>309</v>
      </c>
      <c r="I313" s="2" t="s">
        <v>101</v>
      </c>
      <c r="J313" s="7">
        <v>430.5</v>
      </c>
      <c r="O313" s="7">
        <v>430.5</v>
      </c>
    </row>
    <row r="314" spans="1:15" ht="36" customHeight="1" x14ac:dyDescent="0.2">
      <c r="A314" s="18"/>
      <c r="B314" s="69" t="s">
        <v>324</v>
      </c>
      <c r="C314" s="70"/>
      <c r="D314" s="71"/>
      <c r="E314" s="1"/>
      <c r="F314" s="2" t="s">
        <v>11</v>
      </c>
      <c r="G314" s="2" t="s">
        <v>15</v>
      </c>
      <c r="H314" s="2" t="s">
        <v>401</v>
      </c>
      <c r="I314" s="2"/>
      <c r="J314" s="7">
        <f>J315+J316</f>
        <v>6496.4</v>
      </c>
      <c r="O314" s="7">
        <f>O315+O316</f>
        <v>6900.3</v>
      </c>
    </row>
    <row r="315" spans="1:15" ht="36" customHeight="1" x14ac:dyDescent="0.2">
      <c r="A315" s="18"/>
      <c r="B315" s="69" t="s">
        <v>324</v>
      </c>
      <c r="C315" s="70"/>
      <c r="D315" s="71"/>
      <c r="E315" s="1"/>
      <c r="F315" s="2" t="s">
        <v>11</v>
      </c>
      <c r="G315" s="2" t="s">
        <v>15</v>
      </c>
      <c r="H315" s="2" t="s">
        <v>401</v>
      </c>
      <c r="I315" s="2" t="s">
        <v>101</v>
      </c>
      <c r="J315" s="7">
        <v>6462.4</v>
      </c>
      <c r="O315" s="7">
        <v>6864.3</v>
      </c>
    </row>
    <row r="316" spans="1:15" ht="57.75" customHeight="1" x14ac:dyDescent="0.2">
      <c r="A316" s="18"/>
      <c r="B316" s="69" t="s">
        <v>402</v>
      </c>
      <c r="C316" s="70"/>
      <c r="D316" s="71"/>
      <c r="E316" s="1"/>
      <c r="F316" s="2" t="s">
        <v>11</v>
      </c>
      <c r="G316" s="2" t="s">
        <v>15</v>
      </c>
      <c r="H316" s="2" t="s">
        <v>401</v>
      </c>
      <c r="I316" s="2" t="s">
        <v>95</v>
      </c>
      <c r="J316" s="7">
        <v>34</v>
      </c>
      <c r="O316" s="7">
        <v>36</v>
      </c>
    </row>
    <row r="317" spans="1:15" x14ac:dyDescent="0.2">
      <c r="A317" s="18"/>
      <c r="B317" s="72" t="s">
        <v>226</v>
      </c>
      <c r="C317" s="73"/>
      <c r="D317" s="74"/>
      <c r="E317" s="1"/>
      <c r="F317" s="1" t="s">
        <v>11</v>
      </c>
      <c r="G317" s="1" t="s">
        <v>11</v>
      </c>
      <c r="H317" s="1"/>
      <c r="I317" s="1"/>
      <c r="J317" s="25">
        <f t="shared" ref="J317:O317" si="22">J318</f>
        <v>1167.8</v>
      </c>
      <c r="K317" s="25">
        <f t="shared" si="22"/>
        <v>0</v>
      </c>
      <c r="L317" s="25">
        <f t="shared" si="22"/>
        <v>0</v>
      </c>
      <c r="M317" s="25">
        <f t="shared" si="22"/>
        <v>0</v>
      </c>
      <c r="N317" s="25">
        <f t="shared" si="22"/>
        <v>0</v>
      </c>
      <c r="O317" s="25">
        <f t="shared" si="22"/>
        <v>1214.5</v>
      </c>
    </row>
    <row r="318" spans="1:15" ht="35.25" customHeight="1" x14ac:dyDescent="0.2">
      <c r="A318" s="18"/>
      <c r="B318" s="69" t="s">
        <v>371</v>
      </c>
      <c r="C318" s="70"/>
      <c r="D318" s="71"/>
      <c r="E318" s="1"/>
      <c r="F318" s="2" t="s">
        <v>11</v>
      </c>
      <c r="G318" s="2" t="s">
        <v>11</v>
      </c>
      <c r="H318" s="2" t="s">
        <v>132</v>
      </c>
      <c r="I318" s="1"/>
      <c r="J318" s="7">
        <f>J319</f>
        <v>1167.8</v>
      </c>
      <c r="O318" s="7">
        <f>O319</f>
        <v>1214.5</v>
      </c>
    </row>
    <row r="319" spans="1:15" ht="35.25" customHeight="1" x14ac:dyDescent="0.2">
      <c r="A319" s="18"/>
      <c r="B319" s="69" t="s">
        <v>109</v>
      </c>
      <c r="C319" s="70"/>
      <c r="D319" s="71"/>
      <c r="E319" s="1"/>
      <c r="F319" s="2" t="s">
        <v>11</v>
      </c>
      <c r="G319" s="2" t="s">
        <v>11</v>
      </c>
      <c r="H319" s="2" t="s">
        <v>183</v>
      </c>
      <c r="I319" s="1"/>
      <c r="J319" s="7">
        <f>J320</f>
        <v>1167.8</v>
      </c>
      <c r="K319" s="7">
        <f>K320</f>
        <v>0</v>
      </c>
      <c r="L319" s="7">
        <f>L320</f>
        <v>0</v>
      </c>
      <c r="M319" s="7">
        <f>M320</f>
        <v>0</v>
      </c>
      <c r="N319" s="7">
        <f>N320</f>
        <v>0</v>
      </c>
      <c r="O319" s="7">
        <f>O320</f>
        <v>1214.5</v>
      </c>
    </row>
    <row r="320" spans="1:15" ht="47.25" customHeight="1" x14ac:dyDescent="0.2">
      <c r="A320" s="18"/>
      <c r="B320" s="81" t="s">
        <v>260</v>
      </c>
      <c r="C320" s="82"/>
      <c r="D320" s="83"/>
      <c r="E320" s="1"/>
      <c r="F320" s="2" t="s">
        <v>11</v>
      </c>
      <c r="G320" s="2" t="s">
        <v>11</v>
      </c>
      <c r="H320" s="2" t="s">
        <v>215</v>
      </c>
      <c r="I320" s="2"/>
      <c r="J320" s="7">
        <f>J321</f>
        <v>1167.8</v>
      </c>
      <c r="O320" s="7">
        <f>O321</f>
        <v>1214.5</v>
      </c>
    </row>
    <row r="321" spans="1:15" ht="35.25" customHeight="1" x14ac:dyDescent="0.2">
      <c r="A321" s="18"/>
      <c r="B321" s="69" t="s">
        <v>261</v>
      </c>
      <c r="C321" s="70"/>
      <c r="D321" s="71"/>
      <c r="E321" s="1"/>
      <c r="F321" s="2" t="s">
        <v>11</v>
      </c>
      <c r="G321" s="2" t="s">
        <v>11</v>
      </c>
      <c r="H321" s="2" t="s">
        <v>215</v>
      </c>
      <c r="I321" s="2" t="s">
        <v>101</v>
      </c>
      <c r="J321" s="7">
        <v>1167.8</v>
      </c>
      <c r="O321" s="7">
        <v>1214.5</v>
      </c>
    </row>
    <row r="322" spans="1:15" x14ac:dyDescent="0.2">
      <c r="A322" s="18"/>
      <c r="B322" s="72" t="s">
        <v>44</v>
      </c>
      <c r="C322" s="73"/>
      <c r="D322" s="74"/>
      <c r="E322" s="1"/>
      <c r="F322" s="1" t="s">
        <v>11</v>
      </c>
      <c r="G322" s="1" t="s">
        <v>8</v>
      </c>
      <c r="H322" s="2"/>
      <c r="I322" s="2"/>
      <c r="J322" s="25">
        <f t="shared" ref="J322:O322" si="23">J323</f>
        <v>19226.900000000001</v>
      </c>
      <c r="K322" s="25">
        <f t="shared" si="23"/>
        <v>0</v>
      </c>
      <c r="L322" s="25">
        <f t="shared" si="23"/>
        <v>0</v>
      </c>
      <c r="M322" s="25">
        <f t="shared" si="23"/>
        <v>0</v>
      </c>
      <c r="N322" s="25">
        <f t="shared" si="23"/>
        <v>0</v>
      </c>
      <c r="O322" s="25">
        <f t="shared" si="23"/>
        <v>19176.2</v>
      </c>
    </row>
    <row r="323" spans="1:15" ht="33.75" customHeight="1" x14ac:dyDescent="0.2">
      <c r="A323" s="18"/>
      <c r="B323" s="69" t="s">
        <v>371</v>
      </c>
      <c r="C323" s="70"/>
      <c r="D323" s="71"/>
      <c r="E323" s="1"/>
      <c r="F323" s="2" t="s">
        <v>11</v>
      </c>
      <c r="G323" s="2" t="s">
        <v>8</v>
      </c>
      <c r="H323" s="2" t="s">
        <v>132</v>
      </c>
      <c r="I323" s="2"/>
      <c r="J323" s="7">
        <f t="shared" ref="J323:O323" si="24">J326+J324</f>
        <v>19226.900000000001</v>
      </c>
      <c r="K323" s="7">
        <f t="shared" si="24"/>
        <v>0</v>
      </c>
      <c r="L323" s="7">
        <f t="shared" si="24"/>
        <v>0</v>
      </c>
      <c r="M323" s="7">
        <f t="shared" si="24"/>
        <v>0</v>
      </c>
      <c r="N323" s="7">
        <f t="shared" si="24"/>
        <v>0</v>
      </c>
      <c r="O323" s="7">
        <f t="shared" si="24"/>
        <v>19176.2</v>
      </c>
    </row>
    <row r="324" spans="1:15" ht="57" customHeight="1" x14ac:dyDescent="0.2">
      <c r="A324" s="18"/>
      <c r="B324" s="69" t="s">
        <v>316</v>
      </c>
      <c r="C324" s="70"/>
      <c r="D324" s="71"/>
      <c r="E324" s="1"/>
      <c r="F324" s="2" t="s">
        <v>11</v>
      </c>
      <c r="G324" s="2" t="s">
        <v>8</v>
      </c>
      <c r="H324" s="2" t="s">
        <v>317</v>
      </c>
      <c r="I324" s="2"/>
      <c r="J324" s="7">
        <f>J325</f>
        <v>0</v>
      </c>
      <c r="O324" s="7">
        <f>O325</f>
        <v>0</v>
      </c>
    </row>
    <row r="325" spans="1:15" ht="25.5" customHeight="1" x14ac:dyDescent="0.2">
      <c r="A325" s="18"/>
      <c r="B325" s="69" t="s">
        <v>100</v>
      </c>
      <c r="C325" s="70"/>
      <c r="D325" s="71"/>
      <c r="E325" s="1"/>
      <c r="F325" s="2" t="s">
        <v>11</v>
      </c>
      <c r="G325" s="2" t="s">
        <v>8</v>
      </c>
      <c r="H325" s="2" t="s">
        <v>317</v>
      </c>
      <c r="I325" s="2" t="s">
        <v>113</v>
      </c>
      <c r="J325" s="7">
        <v>0</v>
      </c>
      <c r="O325" s="7">
        <v>0</v>
      </c>
    </row>
    <row r="326" spans="1:15" ht="36" customHeight="1" x14ac:dyDescent="0.2">
      <c r="A326" s="18"/>
      <c r="B326" s="69" t="s">
        <v>262</v>
      </c>
      <c r="C326" s="70"/>
      <c r="D326" s="71"/>
      <c r="E326" s="1"/>
      <c r="F326" s="2" t="s">
        <v>11</v>
      </c>
      <c r="G326" s="2" t="s">
        <v>8</v>
      </c>
      <c r="H326" s="2" t="s">
        <v>190</v>
      </c>
      <c r="I326" s="2"/>
      <c r="J326" s="7">
        <f t="shared" ref="J326:O326" si="25">J327+J331+J336+J340+J349</f>
        <v>19226.900000000001</v>
      </c>
      <c r="K326" s="7">
        <f t="shared" si="25"/>
        <v>0</v>
      </c>
      <c r="L326" s="7">
        <f t="shared" si="25"/>
        <v>0</v>
      </c>
      <c r="M326" s="7">
        <f t="shared" si="25"/>
        <v>0</v>
      </c>
      <c r="N326" s="7">
        <f t="shared" si="25"/>
        <v>0</v>
      </c>
      <c r="O326" s="7">
        <f t="shared" si="25"/>
        <v>19176.2</v>
      </c>
    </row>
    <row r="327" spans="1:15" ht="24" customHeight="1" x14ac:dyDescent="0.2">
      <c r="A327" s="18"/>
      <c r="B327" s="69" t="s">
        <v>69</v>
      </c>
      <c r="C327" s="70"/>
      <c r="D327" s="71"/>
      <c r="E327" s="1"/>
      <c r="F327" s="2" t="s">
        <v>11</v>
      </c>
      <c r="G327" s="2" t="s">
        <v>8</v>
      </c>
      <c r="H327" s="2" t="s">
        <v>191</v>
      </c>
      <c r="I327" s="2"/>
      <c r="J327" s="7">
        <f t="shared" ref="J327:O327" si="26">J328+J329+J330</f>
        <v>3421.5</v>
      </c>
      <c r="K327" s="7">
        <f t="shared" si="26"/>
        <v>0</v>
      </c>
      <c r="L327" s="7">
        <f t="shared" si="26"/>
        <v>0</v>
      </c>
      <c r="M327" s="7">
        <f t="shared" si="26"/>
        <v>0</v>
      </c>
      <c r="N327" s="7">
        <f t="shared" si="26"/>
        <v>0</v>
      </c>
      <c r="O327" s="7">
        <f t="shared" si="26"/>
        <v>3321.5</v>
      </c>
    </row>
    <row r="328" spans="1:15" ht="56.25" customHeight="1" x14ac:dyDescent="0.2">
      <c r="A328" s="18"/>
      <c r="B328" s="69" t="s">
        <v>89</v>
      </c>
      <c r="C328" s="70"/>
      <c r="D328" s="71"/>
      <c r="E328" s="1"/>
      <c r="F328" s="2" t="s">
        <v>11</v>
      </c>
      <c r="G328" s="2" t="s">
        <v>8</v>
      </c>
      <c r="H328" s="2" t="s">
        <v>191</v>
      </c>
      <c r="I328" s="2" t="s">
        <v>90</v>
      </c>
      <c r="J328" s="7">
        <v>3121.5</v>
      </c>
      <c r="O328" s="7">
        <v>3121.5</v>
      </c>
    </row>
    <row r="329" spans="1:15" ht="24" customHeight="1" x14ac:dyDescent="0.2">
      <c r="A329" s="18"/>
      <c r="B329" s="69" t="s">
        <v>214</v>
      </c>
      <c r="C329" s="70"/>
      <c r="D329" s="71"/>
      <c r="E329" s="1"/>
      <c r="F329" s="2" t="s">
        <v>11</v>
      </c>
      <c r="G329" s="2" t="s">
        <v>8</v>
      </c>
      <c r="H329" s="2" t="s">
        <v>191</v>
      </c>
      <c r="I329" s="2" t="s">
        <v>92</v>
      </c>
      <c r="J329" s="7">
        <v>267.7</v>
      </c>
      <c r="O329" s="7">
        <v>200</v>
      </c>
    </row>
    <row r="330" spans="1:15" x14ac:dyDescent="0.2">
      <c r="A330" s="18"/>
      <c r="B330" s="69" t="s">
        <v>94</v>
      </c>
      <c r="C330" s="70"/>
      <c r="D330" s="71"/>
      <c r="E330" s="1"/>
      <c r="F330" s="2" t="s">
        <v>11</v>
      </c>
      <c r="G330" s="2" t="s">
        <v>8</v>
      </c>
      <c r="H330" s="2" t="s">
        <v>191</v>
      </c>
      <c r="I330" s="2" t="s">
        <v>95</v>
      </c>
      <c r="J330" s="7">
        <v>32.299999999999997</v>
      </c>
      <c r="O330" s="7">
        <v>0</v>
      </c>
    </row>
    <row r="331" spans="1:15" x14ac:dyDescent="0.2">
      <c r="A331" s="18"/>
      <c r="B331" s="69" t="s">
        <v>71</v>
      </c>
      <c r="C331" s="70"/>
      <c r="D331" s="71"/>
      <c r="E331" s="1"/>
      <c r="F331" s="2" t="s">
        <v>11</v>
      </c>
      <c r="G331" s="2" t="s">
        <v>8</v>
      </c>
      <c r="H331" s="2" t="s">
        <v>192</v>
      </c>
      <c r="I331" s="2"/>
      <c r="J331" s="7">
        <f t="shared" ref="J331:O331" si="27">J332+J333+J334+J335</f>
        <v>1768</v>
      </c>
      <c r="K331" s="7">
        <f t="shared" si="27"/>
        <v>0</v>
      </c>
      <c r="L331" s="7">
        <f t="shared" si="27"/>
        <v>0</v>
      </c>
      <c r="M331" s="7">
        <f t="shared" si="27"/>
        <v>0</v>
      </c>
      <c r="N331" s="7">
        <f t="shared" si="27"/>
        <v>0</v>
      </c>
      <c r="O331" s="7">
        <f t="shared" si="27"/>
        <v>1768</v>
      </c>
    </row>
    <row r="332" spans="1:15" ht="60" customHeight="1" x14ac:dyDescent="0.2">
      <c r="A332" s="18"/>
      <c r="B332" s="69" t="s">
        <v>89</v>
      </c>
      <c r="C332" s="70"/>
      <c r="D332" s="71"/>
      <c r="E332" s="1"/>
      <c r="F332" s="2" t="s">
        <v>11</v>
      </c>
      <c r="G332" s="2" t="s">
        <v>8</v>
      </c>
      <c r="H332" s="2" t="s">
        <v>192</v>
      </c>
      <c r="I332" s="2" t="s">
        <v>90</v>
      </c>
      <c r="J332" s="7">
        <v>1506</v>
      </c>
      <c r="O332" s="7">
        <v>1506</v>
      </c>
    </row>
    <row r="333" spans="1:15" ht="25.5" customHeight="1" x14ac:dyDescent="0.2">
      <c r="A333" s="18"/>
      <c r="B333" s="69" t="s">
        <v>301</v>
      </c>
      <c r="C333" s="70"/>
      <c r="D333" s="71"/>
      <c r="E333" s="1"/>
      <c r="F333" s="2" t="s">
        <v>11</v>
      </c>
      <c r="G333" s="2" t="s">
        <v>8</v>
      </c>
      <c r="H333" s="2" t="s">
        <v>302</v>
      </c>
      <c r="I333" s="2" t="s">
        <v>90</v>
      </c>
      <c r="J333" s="7">
        <v>212.7</v>
      </c>
      <c r="O333" s="7">
        <v>212.7</v>
      </c>
    </row>
    <row r="334" spans="1:15" ht="24" customHeight="1" x14ac:dyDescent="0.2">
      <c r="A334" s="18"/>
      <c r="B334" s="69" t="s">
        <v>214</v>
      </c>
      <c r="C334" s="70"/>
      <c r="D334" s="71"/>
      <c r="E334" s="1"/>
      <c r="F334" s="2" t="s">
        <v>11</v>
      </c>
      <c r="G334" s="2" t="s">
        <v>8</v>
      </c>
      <c r="H334" s="2" t="s">
        <v>192</v>
      </c>
      <c r="I334" s="2" t="s">
        <v>92</v>
      </c>
      <c r="J334" s="7">
        <v>49.3</v>
      </c>
      <c r="O334" s="7">
        <v>49.3</v>
      </c>
    </row>
    <row r="335" spans="1:15" x14ac:dyDescent="0.2">
      <c r="A335" s="18"/>
      <c r="B335" s="69" t="s">
        <v>94</v>
      </c>
      <c r="C335" s="70"/>
      <c r="D335" s="71"/>
      <c r="E335" s="1"/>
      <c r="F335" s="2" t="s">
        <v>11</v>
      </c>
      <c r="G335" s="2" t="s">
        <v>8</v>
      </c>
      <c r="H335" s="2" t="s">
        <v>192</v>
      </c>
      <c r="I335" s="2" t="s">
        <v>95</v>
      </c>
      <c r="J335" s="7">
        <v>0</v>
      </c>
      <c r="O335" s="7">
        <v>0</v>
      </c>
    </row>
    <row r="336" spans="1:15" ht="24" customHeight="1" x14ac:dyDescent="0.2">
      <c r="A336" s="18"/>
      <c r="B336" s="69" t="s">
        <v>70</v>
      </c>
      <c r="C336" s="70"/>
      <c r="D336" s="71"/>
      <c r="E336" s="1"/>
      <c r="F336" s="2" t="s">
        <v>11</v>
      </c>
      <c r="G336" s="2" t="s">
        <v>8</v>
      </c>
      <c r="H336" s="2" t="s">
        <v>193</v>
      </c>
      <c r="I336" s="2"/>
      <c r="J336" s="7">
        <f>J337+J338+J339</f>
        <v>12450.9</v>
      </c>
      <c r="O336" s="7">
        <f>O337+O338+O339</f>
        <v>12450.9</v>
      </c>
    </row>
    <row r="337" spans="1:15" ht="58.5" customHeight="1" x14ac:dyDescent="0.2">
      <c r="A337" s="18"/>
      <c r="B337" s="69" t="s">
        <v>89</v>
      </c>
      <c r="C337" s="70"/>
      <c r="D337" s="71"/>
      <c r="E337" s="1"/>
      <c r="F337" s="2" t="s">
        <v>11</v>
      </c>
      <c r="G337" s="2" t="s">
        <v>8</v>
      </c>
      <c r="H337" s="2" t="s">
        <v>193</v>
      </c>
      <c r="I337" s="2" t="s">
        <v>90</v>
      </c>
      <c r="J337" s="7">
        <v>11777.3</v>
      </c>
      <c r="O337" s="7">
        <v>11777.3</v>
      </c>
    </row>
    <row r="338" spans="1:15" ht="24" customHeight="1" x14ac:dyDescent="0.2">
      <c r="A338" s="18"/>
      <c r="B338" s="69" t="s">
        <v>214</v>
      </c>
      <c r="C338" s="70"/>
      <c r="D338" s="71"/>
      <c r="E338" s="1"/>
      <c r="F338" s="2" t="s">
        <v>11</v>
      </c>
      <c r="G338" s="2" t="s">
        <v>8</v>
      </c>
      <c r="H338" s="2" t="s">
        <v>193</v>
      </c>
      <c r="I338" s="2" t="s">
        <v>92</v>
      </c>
      <c r="J338" s="7">
        <v>671</v>
      </c>
      <c r="O338" s="7">
        <v>671</v>
      </c>
    </row>
    <row r="339" spans="1:15" x14ac:dyDescent="0.2">
      <c r="A339" s="18"/>
      <c r="B339" s="69" t="s">
        <v>94</v>
      </c>
      <c r="C339" s="70"/>
      <c r="D339" s="71"/>
      <c r="E339" s="1"/>
      <c r="F339" s="2" t="s">
        <v>11</v>
      </c>
      <c r="G339" s="2" t="s">
        <v>8</v>
      </c>
      <c r="H339" s="2" t="s">
        <v>193</v>
      </c>
      <c r="I339" s="2" t="s">
        <v>95</v>
      </c>
      <c r="J339" s="7">
        <v>2.6</v>
      </c>
      <c r="O339" s="7">
        <v>2.6</v>
      </c>
    </row>
    <row r="340" spans="1:15" ht="33.75" customHeight="1" x14ac:dyDescent="0.2">
      <c r="A340" s="18"/>
      <c r="B340" s="81" t="s">
        <v>63</v>
      </c>
      <c r="C340" s="82"/>
      <c r="D340" s="83"/>
      <c r="E340" s="1"/>
      <c r="F340" s="2" t="s">
        <v>11</v>
      </c>
      <c r="G340" s="2" t="s">
        <v>8</v>
      </c>
      <c r="H340" s="2" t="s">
        <v>194</v>
      </c>
      <c r="I340" s="2"/>
      <c r="J340" s="7">
        <f>J343+J346+J341</f>
        <v>1586.5000000000002</v>
      </c>
      <c r="O340" s="7">
        <f>O343+O346+O341</f>
        <v>1635.8</v>
      </c>
    </row>
    <row r="341" spans="1:15" ht="46.5" customHeight="1" x14ac:dyDescent="0.2">
      <c r="A341" s="18"/>
      <c r="B341" s="81" t="s">
        <v>217</v>
      </c>
      <c r="C341" s="82"/>
      <c r="D341" s="83"/>
      <c r="E341" s="31"/>
      <c r="F341" s="2" t="s">
        <v>11</v>
      </c>
      <c r="G341" s="2" t="s">
        <v>8</v>
      </c>
      <c r="H341" s="32" t="s">
        <v>218</v>
      </c>
      <c r="I341" s="32"/>
      <c r="J341" s="33">
        <f>J342</f>
        <v>337.7</v>
      </c>
      <c r="K341" s="53"/>
      <c r="L341" s="53"/>
      <c r="M341" s="53"/>
      <c r="N341" s="53"/>
      <c r="O341" s="33">
        <f>O342</f>
        <v>337.7</v>
      </c>
    </row>
    <row r="342" spans="1:15" ht="25.5" customHeight="1" x14ac:dyDescent="0.2">
      <c r="A342" s="18"/>
      <c r="B342" s="69" t="s">
        <v>91</v>
      </c>
      <c r="C342" s="70"/>
      <c r="D342" s="71"/>
      <c r="E342" s="1"/>
      <c r="F342" s="2" t="s">
        <v>11</v>
      </c>
      <c r="G342" s="2" t="s">
        <v>8</v>
      </c>
      <c r="H342" s="2" t="s">
        <v>218</v>
      </c>
      <c r="I342" s="2" t="s">
        <v>92</v>
      </c>
      <c r="J342" s="7">
        <v>337.7</v>
      </c>
      <c r="K342" s="54"/>
      <c r="L342" s="54"/>
      <c r="M342" s="54"/>
      <c r="N342" s="54"/>
      <c r="O342" s="7">
        <v>337.7</v>
      </c>
    </row>
    <row r="343" spans="1:15" ht="45.75" customHeight="1" x14ac:dyDescent="0.2">
      <c r="A343" s="18"/>
      <c r="B343" s="69" t="s">
        <v>35</v>
      </c>
      <c r="C343" s="70"/>
      <c r="D343" s="71"/>
      <c r="E343" s="34"/>
      <c r="F343" s="32" t="s">
        <v>11</v>
      </c>
      <c r="G343" s="32" t="s">
        <v>8</v>
      </c>
      <c r="H343" s="35">
        <v>5350061020</v>
      </c>
      <c r="I343" s="35"/>
      <c r="J343" s="33">
        <f t="shared" ref="J343:O343" si="28">J344+J345</f>
        <v>618.70000000000005</v>
      </c>
      <c r="K343" s="33">
        <f t="shared" si="28"/>
        <v>0</v>
      </c>
      <c r="L343" s="33">
        <f t="shared" si="28"/>
        <v>0</v>
      </c>
      <c r="M343" s="33">
        <f t="shared" si="28"/>
        <v>0</v>
      </c>
      <c r="N343" s="33">
        <f t="shared" si="28"/>
        <v>0</v>
      </c>
      <c r="O343" s="33">
        <f t="shared" si="28"/>
        <v>643.1</v>
      </c>
    </row>
    <row r="344" spans="1:15" ht="56.25" customHeight="1" x14ac:dyDescent="0.2">
      <c r="A344" s="18"/>
      <c r="B344" s="69" t="s">
        <v>89</v>
      </c>
      <c r="C344" s="70"/>
      <c r="D344" s="71"/>
      <c r="E344" s="34"/>
      <c r="F344" s="2" t="s">
        <v>11</v>
      </c>
      <c r="G344" s="2" t="s">
        <v>8</v>
      </c>
      <c r="H344" s="35">
        <v>5350061020</v>
      </c>
      <c r="I344" s="23">
        <v>100</v>
      </c>
      <c r="J344" s="33">
        <v>610.20000000000005</v>
      </c>
      <c r="O344" s="33">
        <v>634.6</v>
      </c>
    </row>
    <row r="345" spans="1:15" ht="25.5" customHeight="1" x14ac:dyDescent="0.2">
      <c r="A345" s="18"/>
      <c r="B345" s="69" t="s">
        <v>91</v>
      </c>
      <c r="C345" s="70"/>
      <c r="D345" s="71"/>
      <c r="E345" s="34"/>
      <c r="F345" s="2" t="s">
        <v>11</v>
      </c>
      <c r="G345" s="2" t="s">
        <v>8</v>
      </c>
      <c r="H345" s="35">
        <v>5350061020</v>
      </c>
      <c r="I345" s="23">
        <v>200</v>
      </c>
      <c r="J345" s="33">
        <v>8.5</v>
      </c>
      <c r="O345" s="33">
        <v>8.5</v>
      </c>
    </row>
    <row r="346" spans="1:15" ht="47.25" customHeight="1" x14ac:dyDescent="0.2">
      <c r="A346" s="18"/>
      <c r="B346" s="69" t="s">
        <v>211</v>
      </c>
      <c r="C346" s="70"/>
      <c r="D346" s="71"/>
      <c r="E346" s="17"/>
      <c r="F346" s="2" t="s">
        <v>11</v>
      </c>
      <c r="G346" s="2" t="s">
        <v>8</v>
      </c>
      <c r="H346" s="23">
        <v>5350061030</v>
      </c>
      <c r="I346" s="23"/>
      <c r="J346" s="7">
        <f t="shared" ref="J346:O346" si="29">J347+J348</f>
        <v>630.1</v>
      </c>
      <c r="K346" s="7">
        <f t="shared" si="29"/>
        <v>0</v>
      </c>
      <c r="L346" s="7">
        <f t="shared" si="29"/>
        <v>0</v>
      </c>
      <c r="M346" s="7">
        <f t="shared" si="29"/>
        <v>0</v>
      </c>
      <c r="N346" s="7">
        <f t="shared" si="29"/>
        <v>0</v>
      </c>
      <c r="O346" s="7">
        <f t="shared" si="29"/>
        <v>655</v>
      </c>
    </row>
    <row r="347" spans="1:15" ht="58.5" customHeight="1" x14ac:dyDescent="0.2">
      <c r="A347" s="18"/>
      <c r="B347" s="69" t="s">
        <v>89</v>
      </c>
      <c r="C347" s="70"/>
      <c r="D347" s="71"/>
      <c r="E347" s="17"/>
      <c r="F347" s="2" t="s">
        <v>11</v>
      </c>
      <c r="G347" s="2" t="s">
        <v>8</v>
      </c>
      <c r="H347" s="23">
        <v>5350061030</v>
      </c>
      <c r="I347" s="23">
        <v>100</v>
      </c>
      <c r="J347" s="7">
        <v>621.6</v>
      </c>
      <c r="O347" s="7">
        <v>646.5</v>
      </c>
    </row>
    <row r="348" spans="1:15" ht="24" customHeight="1" x14ac:dyDescent="0.2">
      <c r="A348" s="18"/>
      <c r="B348" s="69" t="s">
        <v>91</v>
      </c>
      <c r="C348" s="70"/>
      <c r="D348" s="71"/>
      <c r="E348" s="17"/>
      <c r="F348" s="2" t="s">
        <v>11</v>
      </c>
      <c r="G348" s="2" t="s">
        <v>8</v>
      </c>
      <c r="H348" s="23">
        <v>5350061030</v>
      </c>
      <c r="I348" s="23">
        <v>200</v>
      </c>
      <c r="J348" s="7">
        <v>8.5</v>
      </c>
      <c r="O348" s="7">
        <v>8.5</v>
      </c>
    </row>
    <row r="349" spans="1:15" ht="45.75" customHeight="1" x14ac:dyDescent="0.2">
      <c r="A349" s="18"/>
      <c r="B349" s="69" t="s">
        <v>303</v>
      </c>
      <c r="C349" s="70"/>
      <c r="D349" s="71"/>
      <c r="E349" s="1"/>
      <c r="F349" s="2" t="s">
        <v>11</v>
      </c>
      <c r="G349" s="2" t="s">
        <v>8</v>
      </c>
      <c r="H349" s="2" t="s">
        <v>258</v>
      </c>
      <c r="I349" s="2"/>
      <c r="J349" s="7">
        <f>J350</f>
        <v>0</v>
      </c>
      <c r="O349" s="7">
        <f>O350</f>
        <v>0</v>
      </c>
    </row>
    <row r="350" spans="1:15" ht="25.5" customHeight="1" x14ac:dyDescent="0.2">
      <c r="A350" s="18"/>
      <c r="B350" s="69" t="s">
        <v>91</v>
      </c>
      <c r="C350" s="70"/>
      <c r="D350" s="71"/>
      <c r="E350" s="1"/>
      <c r="F350" s="2" t="s">
        <v>11</v>
      </c>
      <c r="G350" s="2" t="s">
        <v>8</v>
      </c>
      <c r="H350" s="2" t="s">
        <v>258</v>
      </c>
      <c r="I350" s="2" t="s">
        <v>92</v>
      </c>
      <c r="J350" s="7">
        <v>0</v>
      </c>
      <c r="O350" s="7">
        <v>0</v>
      </c>
    </row>
    <row r="351" spans="1:15" x14ac:dyDescent="0.2">
      <c r="A351" s="18"/>
      <c r="B351" s="78" t="s">
        <v>7</v>
      </c>
      <c r="C351" s="79"/>
      <c r="D351" s="80"/>
      <c r="E351" s="17"/>
      <c r="F351" s="17">
        <v>10</v>
      </c>
      <c r="G351" s="1" t="s">
        <v>20</v>
      </c>
      <c r="H351" s="17"/>
      <c r="I351" s="17"/>
      <c r="J351" s="25">
        <f>J352</f>
        <v>16692.2</v>
      </c>
      <c r="O351" s="25">
        <f>O352</f>
        <v>16692.2</v>
      </c>
    </row>
    <row r="352" spans="1:15" x14ac:dyDescent="0.2">
      <c r="A352" s="18"/>
      <c r="B352" s="72" t="s">
        <v>40</v>
      </c>
      <c r="C352" s="73"/>
      <c r="D352" s="74"/>
      <c r="E352" s="31"/>
      <c r="F352" s="31" t="s">
        <v>19</v>
      </c>
      <c r="G352" s="31" t="s">
        <v>10</v>
      </c>
      <c r="H352" s="31"/>
      <c r="I352" s="31"/>
      <c r="J352" s="37">
        <f>J353</f>
        <v>16692.2</v>
      </c>
      <c r="O352" s="37">
        <f>O353</f>
        <v>16692.2</v>
      </c>
    </row>
    <row r="353" spans="1:15" ht="34.5" customHeight="1" x14ac:dyDescent="0.2">
      <c r="A353" s="18"/>
      <c r="B353" s="69" t="s">
        <v>371</v>
      </c>
      <c r="C353" s="70"/>
      <c r="D353" s="71"/>
      <c r="E353" s="1"/>
      <c r="F353" s="32" t="s">
        <v>19</v>
      </c>
      <c r="G353" s="32" t="s">
        <v>10</v>
      </c>
      <c r="H353" s="2" t="s">
        <v>132</v>
      </c>
      <c r="I353" s="32"/>
      <c r="J353" s="33">
        <f>J354</f>
        <v>16692.2</v>
      </c>
      <c r="O353" s="33">
        <f>O354</f>
        <v>16692.2</v>
      </c>
    </row>
    <row r="354" spans="1:15" ht="34.5" customHeight="1" x14ac:dyDescent="0.2">
      <c r="A354" s="18"/>
      <c r="B354" s="69" t="s">
        <v>72</v>
      </c>
      <c r="C354" s="70"/>
      <c r="D354" s="71"/>
      <c r="E354" s="1"/>
      <c r="F354" s="2" t="s">
        <v>19</v>
      </c>
      <c r="G354" s="2" t="s">
        <v>10</v>
      </c>
      <c r="H354" s="2" t="s">
        <v>195</v>
      </c>
      <c r="I354" s="2"/>
      <c r="J354" s="7">
        <f>J355</f>
        <v>16692.2</v>
      </c>
      <c r="O354" s="7">
        <f>O355</f>
        <v>16692.2</v>
      </c>
    </row>
    <row r="355" spans="1:15" ht="33.75" customHeight="1" x14ac:dyDescent="0.2">
      <c r="A355" s="18"/>
      <c r="B355" s="81" t="s">
        <v>63</v>
      </c>
      <c r="C355" s="82"/>
      <c r="D355" s="83"/>
      <c r="E355" s="31"/>
      <c r="F355" s="32" t="s">
        <v>19</v>
      </c>
      <c r="G355" s="32" t="s">
        <v>10</v>
      </c>
      <c r="H355" s="32" t="s">
        <v>196</v>
      </c>
      <c r="I355" s="32"/>
      <c r="J355" s="33">
        <f t="shared" ref="J355:O355" si="30">J356+J359+J361+J363</f>
        <v>16692.2</v>
      </c>
      <c r="K355" s="33">
        <f t="shared" si="30"/>
        <v>0</v>
      </c>
      <c r="L355" s="33">
        <f t="shared" si="30"/>
        <v>0</v>
      </c>
      <c r="M355" s="33">
        <f t="shared" si="30"/>
        <v>0</v>
      </c>
      <c r="N355" s="33">
        <f t="shared" si="30"/>
        <v>0</v>
      </c>
      <c r="O355" s="33">
        <f t="shared" si="30"/>
        <v>16692.2</v>
      </c>
    </row>
    <row r="356" spans="1:15" ht="83.25" customHeight="1" x14ac:dyDescent="0.2">
      <c r="A356" s="18"/>
      <c r="B356" s="69" t="s">
        <v>212</v>
      </c>
      <c r="C356" s="70"/>
      <c r="D356" s="71"/>
      <c r="E356" s="1"/>
      <c r="F356" s="2" t="s">
        <v>19</v>
      </c>
      <c r="G356" s="2" t="s">
        <v>10</v>
      </c>
      <c r="H356" s="2" t="s">
        <v>197</v>
      </c>
      <c r="I356" s="2"/>
      <c r="J356" s="7">
        <f>J357+J358</f>
        <v>455.1</v>
      </c>
      <c r="O356" s="7">
        <f>O357+O358</f>
        <v>455.1</v>
      </c>
    </row>
    <row r="357" spans="1:15" ht="24.75" customHeight="1" x14ac:dyDescent="0.2">
      <c r="A357" s="18"/>
      <c r="B357" s="69" t="s">
        <v>102</v>
      </c>
      <c r="C357" s="70"/>
      <c r="D357" s="71"/>
      <c r="E357" s="1"/>
      <c r="F357" s="2" t="s">
        <v>19</v>
      </c>
      <c r="G357" s="2" t="s">
        <v>10</v>
      </c>
      <c r="H357" s="2" t="s">
        <v>197</v>
      </c>
      <c r="I357" s="2" t="s">
        <v>103</v>
      </c>
      <c r="J357" s="7">
        <v>452.8</v>
      </c>
      <c r="O357" s="7">
        <v>452.8</v>
      </c>
    </row>
    <row r="358" spans="1:15" ht="24" customHeight="1" x14ac:dyDescent="0.2">
      <c r="A358" s="18"/>
      <c r="B358" s="69" t="s">
        <v>214</v>
      </c>
      <c r="C358" s="70"/>
      <c r="D358" s="71"/>
      <c r="E358" s="31"/>
      <c r="F358" s="32" t="s">
        <v>19</v>
      </c>
      <c r="G358" s="32" t="s">
        <v>10</v>
      </c>
      <c r="H358" s="2" t="s">
        <v>197</v>
      </c>
      <c r="I358" s="32" t="s">
        <v>92</v>
      </c>
      <c r="J358" s="33">
        <v>2.2999999999999998</v>
      </c>
      <c r="O358" s="33">
        <v>2.2999999999999998</v>
      </c>
    </row>
    <row r="359" spans="1:15" ht="35.25" customHeight="1" x14ac:dyDescent="0.2">
      <c r="A359" s="18"/>
      <c r="B359" s="69" t="s">
        <v>125</v>
      </c>
      <c r="C359" s="70"/>
      <c r="D359" s="71"/>
      <c r="E359" s="36"/>
      <c r="F359" s="32" t="s">
        <v>19</v>
      </c>
      <c r="G359" s="32" t="s">
        <v>10</v>
      </c>
      <c r="H359" s="32" t="s">
        <v>198</v>
      </c>
      <c r="I359" s="32"/>
      <c r="J359" s="33">
        <f>J360</f>
        <v>8249.6</v>
      </c>
      <c r="O359" s="33">
        <f>O360</f>
        <v>8249.6</v>
      </c>
    </row>
    <row r="360" spans="1:15" ht="23.25" customHeight="1" x14ac:dyDescent="0.2">
      <c r="A360" s="18"/>
      <c r="B360" s="69" t="s">
        <v>102</v>
      </c>
      <c r="C360" s="70"/>
      <c r="D360" s="71"/>
      <c r="E360" s="36"/>
      <c r="F360" s="32" t="s">
        <v>19</v>
      </c>
      <c r="G360" s="32" t="s">
        <v>10</v>
      </c>
      <c r="H360" s="32" t="s">
        <v>198</v>
      </c>
      <c r="I360" s="32" t="s">
        <v>103</v>
      </c>
      <c r="J360" s="33">
        <v>8249.6</v>
      </c>
      <c r="O360" s="33">
        <v>8249.6</v>
      </c>
    </row>
    <row r="361" spans="1:15" ht="46.5" customHeight="1" x14ac:dyDescent="0.2">
      <c r="A361" s="18"/>
      <c r="B361" s="69" t="s">
        <v>135</v>
      </c>
      <c r="C361" s="70"/>
      <c r="D361" s="71"/>
      <c r="E361" s="29"/>
      <c r="F361" s="2" t="s">
        <v>19</v>
      </c>
      <c r="G361" s="2" t="s">
        <v>10</v>
      </c>
      <c r="H361" s="2" t="s">
        <v>199</v>
      </c>
      <c r="I361" s="1"/>
      <c r="J361" s="7">
        <f>J362</f>
        <v>7967.5</v>
      </c>
      <c r="O361" s="7">
        <f>O362</f>
        <v>7967.5</v>
      </c>
    </row>
    <row r="362" spans="1:15" ht="24" customHeight="1" x14ac:dyDescent="0.2">
      <c r="A362" s="18"/>
      <c r="B362" s="69" t="s">
        <v>102</v>
      </c>
      <c r="C362" s="70"/>
      <c r="D362" s="71"/>
      <c r="E362" s="36"/>
      <c r="F362" s="32" t="s">
        <v>19</v>
      </c>
      <c r="G362" s="32" t="s">
        <v>10</v>
      </c>
      <c r="H362" s="32" t="s">
        <v>199</v>
      </c>
      <c r="I362" s="32" t="s">
        <v>103</v>
      </c>
      <c r="J362" s="33">
        <v>7967.5</v>
      </c>
      <c r="O362" s="33">
        <v>7967.5</v>
      </c>
    </row>
    <row r="363" spans="1:15" ht="68.25" customHeight="1" x14ac:dyDescent="0.2">
      <c r="A363" s="18"/>
      <c r="B363" s="69" t="s">
        <v>73</v>
      </c>
      <c r="C363" s="70"/>
      <c r="D363" s="71"/>
      <c r="E363" s="31"/>
      <c r="F363" s="32" t="s">
        <v>19</v>
      </c>
      <c r="G363" s="32" t="s">
        <v>10</v>
      </c>
      <c r="H363" s="32" t="s">
        <v>200</v>
      </c>
      <c r="I363" s="32"/>
      <c r="J363" s="33">
        <f>J364</f>
        <v>20</v>
      </c>
      <c r="O363" s="33">
        <f>O364</f>
        <v>20</v>
      </c>
    </row>
    <row r="364" spans="1:15" ht="24.75" customHeight="1" x14ac:dyDescent="0.2">
      <c r="A364" s="18"/>
      <c r="B364" s="69" t="s">
        <v>102</v>
      </c>
      <c r="C364" s="70"/>
      <c r="D364" s="71"/>
      <c r="E364" s="31"/>
      <c r="F364" s="32" t="s">
        <v>19</v>
      </c>
      <c r="G364" s="32" t="s">
        <v>10</v>
      </c>
      <c r="H364" s="32" t="s">
        <v>200</v>
      </c>
      <c r="I364" s="32" t="s">
        <v>103</v>
      </c>
      <c r="J364" s="33">
        <v>20</v>
      </c>
      <c r="O364" s="33">
        <v>20</v>
      </c>
    </row>
    <row r="365" spans="1:15" x14ac:dyDescent="0.2">
      <c r="A365" s="18"/>
      <c r="B365" s="72" t="s">
        <v>420</v>
      </c>
      <c r="C365" s="73"/>
      <c r="D365" s="74"/>
      <c r="E365" s="31"/>
      <c r="F365" s="31" t="s">
        <v>16</v>
      </c>
      <c r="G365" s="31" t="s">
        <v>20</v>
      </c>
      <c r="H365" s="31"/>
      <c r="I365" s="31"/>
      <c r="J365" s="37">
        <f>J367</f>
        <v>0</v>
      </c>
      <c r="K365" s="50"/>
      <c r="L365" s="50"/>
      <c r="M365" s="50"/>
      <c r="N365" s="50"/>
      <c r="O365" s="37">
        <v>0</v>
      </c>
    </row>
    <row r="366" spans="1:15" x14ac:dyDescent="0.2">
      <c r="A366" s="18"/>
      <c r="B366" s="69" t="s">
        <v>42</v>
      </c>
      <c r="C366" s="70"/>
      <c r="D366" s="71"/>
      <c r="E366" s="31"/>
      <c r="F366" s="32" t="s">
        <v>16</v>
      </c>
      <c r="G366" s="32" t="s">
        <v>12</v>
      </c>
      <c r="H366" s="32"/>
      <c r="I366" s="32"/>
      <c r="J366" s="33">
        <f>J365</f>
        <v>0</v>
      </c>
      <c r="O366" s="33">
        <v>0</v>
      </c>
    </row>
    <row r="367" spans="1:15" ht="33.75" customHeight="1" x14ac:dyDescent="0.2">
      <c r="A367" s="18"/>
      <c r="B367" s="69" t="s">
        <v>377</v>
      </c>
      <c r="C367" s="70"/>
      <c r="D367" s="71"/>
      <c r="E367" s="31"/>
      <c r="F367" s="32" t="s">
        <v>16</v>
      </c>
      <c r="G367" s="32" t="s">
        <v>12</v>
      </c>
      <c r="H367" s="32" t="s">
        <v>376</v>
      </c>
      <c r="I367" s="32"/>
      <c r="J367" s="33">
        <f>J368</f>
        <v>0</v>
      </c>
      <c r="O367" s="33">
        <v>0</v>
      </c>
    </row>
    <row r="368" spans="1:15" ht="24.75" customHeight="1" x14ac:dyDescent="0.2">
      <c r="A368" s="18"/>
      <c r="B368" s="69" t="s">
        <v>375</v>
      </c>
      <c r="C368" s="70"/>
      <c r="D368" s="71"/>
      <c r="E368" s="31"/>
      <c r="F368" s="32" t="s">
        <v>16</v>
      </c>
      <c r="G368" s="32" t="s">
        <v>12</v>
      </c>
      <c r="H368" s="32" t="s">
        <v>376</v>
      </c>
      <c r="I368" s="32" t="s">
        <v>113</v>
      </c>
      <c r="J368" s="33">
        <v>0</v>
      </c>
      <c r="O368" s="33">
        <v>0</v>
      </c>
    </row>
    <row r="369" spans="1:15" ht="25.5" customHeight="1" x14ac:dyDescent="0.2">
      <c r="A369" s="17" t="s">
        <v>60</v>
      </c>
      <c r="B369" s="72" t="s">
        <v>58</v>
      </c>
      <c r="C369" s="73"/>
      <c r="D369" s="74"/>
      <c r="E369" s="31" t="s">
        <v>61</v>
      </c>
      <c r="F369" s="32"/>
      <c r="G369" s="32"/>
      <c r="H369" s="32"/>
      <c r="I369" s="32"/>
      <c r="J369" s="37">
        <f>J370</f>
        <v>3546.3</v>
      </c>
      <c r="O369" s="37">
        <f>O370</f>
        <v>3446.3</v>
      </c>
    </row>
    <row r="370" spans="1:15" x14ac:dyDescent="0.2">
      <c r="A370" s="18"/>
      <c r="B370" s="72" t="s">
        <v>5</v>
      </c>
      <c r="C370" s="73"/>
      <c r="D370" s="74"/>
      <c r="E370" s="31"/>
      <c r="F370" s="31" t="s">
        <v>9</v>
      </c>
      <c r="G370" s="32" t="s">
        <v>20</v>
      </c>
      <c r="H370" s="32"/>
      <c r="I370" s="32"/>
      <c r="J370" s="37">
        <f>J371</f>
        <v>3546.3</v>
      </c>
      <c r="O370" s="37">
        <f>O371</f>
        <v>3446.3</v>
      </c>
    </row>
    <row r="371" spans="1:15" ht="43.5" customHeight="1" x14ac:dyDescent="0.2">
      <c r="A371" s="18"/>
      <c r="B371" s="72" t="s">
        <v>126</v>
      </c>
      <c r="C371" s="73"/>
      <c r="D371" s="74"/>
      <c r="E371" s="1"/>
      <c r="F371" s="1" t="s">
        <v>9</v>
      </c>
      <c r="G371" s="1" t="s">
        <v>15</v>
      </c>
      <c r="H371" s="1"/>
      <c r="I371" s="1"/>
      <c r="J371" s="25">
        <f>J372</f>
        <v>3546.3</v>
      </c>
      <c r="O371" s="25">
        <f>O372</f>
        <v>3446.3</v>
      </c>
    </row>
    <row r="372" spans="1:15" ht="25.5" customHeight="1" x14ac:dyDescent="0.2">
      <c r="A372" s="18"/>
      <c r="B372" s="69" t="s">
        <v>58</v>
      </c>
      <c r="C372" s="70"/>
      <c r="D372" s="71"/>
      <c r="E372" s="1"/>
      <c r="F372" s="2" t="s">
        <v>9</v>
      </c>
      <c r="G372" s="2" t="s">
        <v>15</v>
      </c>
      <c r="H372" s="2" t="s">
        <v>201</v>
      </c>
      <c r="I372" s="2"/>
      <c r="J372" s="7">
        <f>J375+J373</f>
        <v>3546.3</v>
      </c>
      <c r="O372" s="7">
        <f>O375+O373</f>
        <v>3446.3</v>
      </c>
    </row>
    <row r="373" spans="1:15" x14ac:dyDescent="0.2">
      <c r="A373" s="18"/>
      <c r="B373" s="69" t="s">
        <v>74</v>
      </c>
      <c r="C373" s="70"/>
      <c r="D373" s="71"/>
      <c r="E373" s="1"/>
      <c r="F373" s="2" t="s">
        <v>9</v>
      </c>
      <c r="G373" s="2" t="s">
        <v>15</v>
      </c>
      <c r="H373" s="2" t="s">
        <v>202</v>
      </c>
      <c r="I373" s="2"/>
      <c r="J373" s="7">
        <f t="shared" ref="J373:O373" si="31">J374</f>
        <v>1485.1</v>
      </c>
      <c r="K373" s="7">
        <f t="shared" si="31"/>
        <v>1429.9</v>
      </c>
      <c r="L373" s="7">
        <f t="shared" si="31"/>
        <v>1429.9</v>
      </c>
      <c r="M373" s="7">
        <f t="shared" si="31"/>
        <v>1429.9</v>
      </c>
      <c r="N373" s="7">
        <f t="shared" si="31"/>
        <v>1429.9</v>
      </c>
      <c r="O373" s="7">
        <f t="shared" si="31"/>
        <v>1485.1</v>
      </c>
    </row>
    <row r="374" spans="1:15" ht="59.25" customHeight="1" x14ac:dyDescent="0.2">
      <c r="A374" s="18"/>
      <c r="B374" s="69" t="s">
        <v>89</v>
      </c>
      <c r="C374" s="70"/>
      <c r="D374" s="71"/>
      <c r="E374" s="1"/>
      <c r="F374" s="2" t="s">
        <v>9</v>
      </c>
      <c r="G374" s="2" t="s">
        <v>15</v>
      </c>
      <c r="H374" s="2" t="s">
        <v>202</v>
      </c>
      <c r="I374" s="2" t="s">
        <v>90</v>
      </c>
      <c r="J374" s="7">
        <v>1485.1</v>
      </c>
      <c r="K374" s="7">
        <v>1429.9</v>
      </c>
      <c r="L374" s="7">
        <v>1429.9</v>
      </c>
      <c r="M374" s="7">
        <v>1429.9</v>
      </c>
      <c r="N374" s="7">
        <v>1429.9</v>
      </c>
      <c r="O374" s="7">
        <v>1485.1</v>
      </c>
    </row>
    <row r="375" spans="1:15" ht="24" customHeight="1" x14ac:dyDescent="0.2">
      <c r="A375" s="18"/>
      <c r="B375" s="69" t="s">
        <v>69</v>
      </c>
      <c r="C375" s="70"/>
      <c r="D375" s="71"/>
      <c r="E375" s="1"/>
      <c r="F375" s="2" t="s">
        <v>9</v>
      </c>
      <c r="G375" s="2" t="s">
        <v>15</v>
      </c>
      <c r="H375" s="2" t="s">
        <v>203</v>
      </c>
      <c r="I375" s="2"/>
      <c r="J375" s="7">
        <f>J376+J377+J378</f>
        <v>2061.2000000000003</v>
      </c>
      <c r="O375" s="7">
        <f>O376+O377+O378</f>
        <v>1961.2</v>
      </c>
    </row>
    <row r="376" spans="1:15" ht="58.5" customHeight="1" x14ac:dyDescent="0.2">
      <c r="A376" s="18"/>
      <c r="B376" s="69" t="s">
        <v>89</v>
      </c>
      <c r="C376" s="70"/>
      <c r="D376" s="71"/>
      <c r="E376" s="1"/>
      <c r="F376" s="2" t="s">
        <v>9</v>
      </c>
      <c r="G376" s="2" t="s">
        <v>15</v>
      </c>
      <c r="H376" s="2" t="s">
        <v>203</v>
      </c>
      <c r="I376" s="2" t="s">
        <v>90</v>
      </c>
      <c r="J376" s="7">
        <v>1861.2</v>
      </c>
      <c r="O376" s="7">
        <v>1861.2</v>
      </c>
    </row>
    <row r="377" spans="1:15" ht="24" customHeight="1" x14ac:dyDescent="0.2">
      <c r="A377" s="18"/>
      <c r="B377" s="69" t="s">
        <v>214</v>
      </c>
      <c r="C377" s="70"/>
      <c r="D377" s="71"/>
      <c r="E377" s="1"/>
      <c r="F377" s="2" t="s">
        <v>9</v>
      </c>
      <c r="G377" s="2" t="s">
        <v>15</v>
      </c>
      <c r="H377" s="2" t="s">
        <v>203</v>
      </c>
      <c r="I377" s="2" t="s">
        <v>92</v>
      </c>
      <c r="J377" s="7">
        <v>193.2</v>
      </c>
      <c r="O377" s="7">
        <v>93.2</v>
      </c>
    </row>
    <row r="378" spans="1:15" x14ac:dyDescent="0.2">
      <c r="A378" s="18"/>
      <c r="B378" s="69" t="s">
        <v>94</v>
      </c>
      <c r="C378" s="70"/>
      <c r="D378" s="71"/>
      <c r="E378" s="1"/>
      <c r="F378" s="2" t="s">
        <v>9</v>
      </c>
      <c r="G378" s="2" t="s">
        <v>15</v>
      </c>
      <c r="H378" s="2" t="s">
        <v>203</v>
      </c>
      <c r="I378" s="2" t="s">
        <v>95</v>
      </c>
      <c r="J378" s="7">
        <v>6.8</v>
      </c>
      <c r="O378" s="7">
        <v>6.8</v>
      </c>
    </row>
    <row r="379" spans="1:15" ht="24" customHeight="1" x14ac:dyDescent="0.2">
      <c r="A379" s="17" t="s">
        <v>59</v>
      </c>
      <c r="B379" s="72" t="s">
        <v>329</v>
      </c>
      <c r="C379" s="73"/>
      <c r="D379" s="74"/>
      <c r="E379" s="1" t="s">
        <v>54</v>
      </c>
      <c r="F379" s="2"/>
      <c r="G379" s="2"/>
      <c r="H379" s="2"/>
      <c r="I379" s="2"/>
      <c r="J379" s="25">
        <f>J380</f>
        <v>2616.1999999999998</v>
      </c>
      <c r="O379" s="25">
        <f>O380</f>
        <v>2541.1</v>
      </c>
    </row>
    <row r="380" spans="1:15" x14ac:dyDescent="0.2">
      <c r="A380" s="18"/>
      <c r="B380" s="72" t="s">
        <v>5</v>
      </c>
      <c r="C380" s="73"/>
      <c r="D380" s="74"/>
      <c r="E380" s="31"/>
      <c r="F380" s="31" t="s">
        <v>9</v>
      </c>
      <c r="G380" s="31" t="s">
        <v>20</v>
      </c>
      <c r="H380" s="32"/>
      <c r="I380" s="32"/>
      <c r="J380" s="37">
        <f>J381</f>
        <v>2616.1999999999998</v>
      </c>
      <c r="O380" s="37">
        <f>O381</f>
        <v>2541.1</v>
      </c>
    </row>
    <row r="381" spans="1:15" ht="33.75" customHeight="1" x14ac:dyDescent="0.2">
      <c r="A381" s="18"/>
      <c r="B381" s="72" t="s">
        <v>49</v>
      </c>
      <c r="C381" s="73"/>
      <c r="D381" s="74"/>
      <c r="E381" s="1"/>
      <c r="F381" s="1" t="s">
        <v>9</v>
      </c>
      <c r="G381" s="1" t="s">
        <v>14</v>
      </c>
      <c r="H381" s="1"/>
      <c r="I381" s="1"/>
      <c r="J381" s="25">
        <f>J382</f>
        <v>2616.1999999999998</v>
      </c>
      <c r="O381" s="25">
        <f>O382</f>
        <v>2541.1</v>
      </c>
    </row>
    <row r="382" spans="1:15" ht="24.75" customHeight="1" x14ac:dyDescent="0.2">
      <c r="A382" s="18"/>
      <c r="B382" s="69" t="s">
        <v>329</v>
      </c>
      <c r="C382" s="70"/>
      <c r="D382" s="71"/>
      <c r="E382" s="1"/>
      <c r="F382" s="2" t="s">
        <v>9</v>
      </c>
      <c r="G382" s="2" t="s">
        <v>14</v>
      </c>
      <c r="H382" s="2" t="s">
        <v>204</v>
      </c>
      <c r="I382" s="1"/>
      <c r="J382" s="7">
        <f>J383+J385+J389</f>
        <v>2616.1999999999998</v>
      </c>
      <c r="O382" s="7">
        <f>O383+O385+O389</f>
        <v>2541.1</v>
      </c>
    </row>
    <row r="383" spans="1:15" x14ac:dyDescent="0.2">
      <c r="A383" s="18"/>
      <c r="B383" s="69" t="s">
        <v>330</v>
      </c>
      <c r="C383" s="70"/>
      <c r="D383" s="71"/>
      <c r="E383" s="1"/>
      <c r="F383" s="2" t="s">
        <v>9</v>
      </c>
      <c r="G383" s="2" t="s">
        <v>14</v>
      </c>
      <c r="H383" s="2" t="s">
        <v>205</v>
      </c>
      <c r="I383" s="1"/>
      <c r="J383" s="7">
        <f>J384</f>
        <v>1197.8</v>
      </c>
      <c r="O383" s="7">
        <f>O384</f>
        <v>1197.8</v>
      </c>
    </row>
    <row r="384" spans="1:15" ht="60" customHeight="1" x14ac:dyDescent="0.2">
      <c r="A384" s="18"/>
      <c r="B384" s="69" t="s">
        <v>89</v>
      </c>
      <c r="C384" s="70"/>
      <c r="D384" s="71"/>
      <c r="E384" s="1"/>
      <c r="F384" s="2" t="s">
        <v>9</v>
      </c>
      <c r="G384" s="2" t="s">
        <v>14</v>
      </c>
      <c r="H384" s="2" t="s">
        <v>205</v>
      </c>
      <c r="I384" s="2" t="s">
        <v>90</v>
      </c>
      <c r="J384" s="7">
        <v>1197.8</v>
      </c>
      <c r="O384" s="7">
        <v>1197.8</v>
      </c>
    </row>
    <row r="385" spans="1:15" ht="24.75" customHeight="1" x14ac:dyDescent="0.2">
      <c r="A385" s="18"/>
      <c r="B385" s="69" t="s">
        <v>69</v>
      </c>
      <c r="C385" s="70"/>
      <c r="D385" s="71"/>
      <c r="E385" s="1"/>
      <c r="F385" s="2" t="s">
        <v>9</v>
      </c>
      <c r="G385" s="2" t="s">
        <v>14</v>
      </c>
      <c r="H385" s="2" t="s">
        <v>206</v>
      </c>
      <c r="I385" s="2"/>
      <c r="J385" s="7">
        <f>J386+J387+J388</f>
        <v>796.5</v>
      </c>
      <c r="O385" s="7">
        <f>O386+O387+O388</f>
        <v>696.5</v>
      </c>
    </row>
    <row r="386" spans="1:15" ht="57" customHeight="1" x14ac:dyDescent="0.2">
      <c r="A386" s="18"/>
      <c r="B386" s="69" t="s">
        <v>89</v>
      </c>
      <c r="C386" s="70"/>
      <c r="D386" s="71"/>
      <c r="E386" s="1"/>
      <c r="F386" s="2" t="s">
        <v>9</v>
      </c>
      <c r="G386" s="2" t="s">
        <v>14</v>
      </c>
      <c r="H386" s="2" t="s">
        <v>206</v>
      </c>
      <c r="I386" s="2" t="s">
        <v>90</v>
      </c>
      <c r="J386" s="7">
        <v>596.5</v>
      </c>
      <c r="O386" s="7">
        <v>596.5</v>
      </c>
    </row>
    <row r="387" spans="1:15" ht="25.5" customHeight="1" x14ac:dyDescent="0.2">
      <c r="A387" s="18"/>
      <c r="B387" s="69" t="s">
        <v>214</v>
      </c>
      <c r="C387" s="70"/>
      <c r="D387" s="71"/>
      <c r="E387" s="1"/>
      <c r="F387" s="2" t="s">
        <v>9</v>
      </c>
      <c r="G387" s="2" t="s">
        <v>14</v>
      </c>
      <c r="H387" s="2" t="s">
        <v>206</v>
      </c>
      <c r="I387" s="2" t="s">
        <v>92</v>
      </c>
      <c r="J387" s="7">
        <v>200</v>
      </c>
      <c r="O387" s="7">
        <v>100</v>
      </c>
    </row>
    <row r="388" spans="1:15" x14ac:dyDescent="0.2">
      <c r="A388" s="18"/>
      <c r="B388" s="69" t="s">
        <v>94</v>
      </c>
      <c r="C388" s="70"/>
      <c r="D388" s="71"/>
      <c r="E388" s="1"/>
      <c r="F388" s="2" t="s">
        <v>9</v>
      </c>
      <c r="G388" s="2" t="s">
        <v>14</v>
      </c>
      <c r="H388" s="2" t="s">
        <v>206</v>
      </c>
      <c r="I388" s="2" t="s">
        <v>95</v>
      </c>
      <c r="J388" s="7">
        <v>0</v>
      </c>
      <c r="O388" s="7">
        <v>0</v>
      </c>
    </row>
    <row r="389" spans="1:15" ht="55.5" customHeight="1" x14ac:dyDescent="0.2">
      <c r="A389" s="18"/>
      <c r="B389" s="69" t="s">
        <v>404</v>
      </c>
      <c r="C389" s="70"/>
      <c r="D389" s="71"/>
      <c r="E389" s="27"/>
      <c r="F389" s="2" t="s">
        <v>9</v>
      </c>
      <c r="G389" s="2" t="s">
        <v>14</v>
      </c>
      <c r="H389" s="2" t="s">
        <v>403</v>
      </c>
      <c r="I389" s="2"/>
      <c r="J389" s="7">
        <f>J390+J391</f>
        <v>621.9</v>
      </c>
      <c r="O389" s="7">
        <f>O390+O391</f>
        <v>646.79999999999995</v>
      </c>
    </row>
    <row r="390" spans="1:15" ht="57.75" customHeight="1" x14ac:dyDescent="0.2">
      <c r="A390" s="18"/>
      <c r="B390" s="69" t="s">
        <v>89</v>
      </c>
      <c r="C390" s="70"/>
      <c r="D390" s="71"/>
      <c r="E390" s="27"/>
      <c r="F390" s="2" t="s">
        <v>9</v>
      </c>
      <c r="G390" s="2" t="s">
        <v>14</v>
      </c>
      <c r="H390" s="2" t="s">
        <v>403</v>
      </c>
      <c r="I390" s="2" t="s">
        <v>90</v>
      </c>
      <c r="J390" s="7">
        <v>611.4</v>
      </c>
      <c r="O390" s="7">
        <v>635.9</v>
      </c>
    </row>
    <row r="391" spans="1:15" ht="27" customHeight="1" x14ac:dyDescent="0.2">
      <c r="A391" s="18"/>
      <c r="B391" s="69" t="s">
        <v>214</v>
      </c>
      <c r="C391" s="70"/>
      <c r="D391" s="71"/>
      <c r="E391" s="27"/>
      <c r="F391" s="2" t="s">
        <v>9</v>
      </c>
      <c r="G391" s="2" t="s">
        <v>14</v>
      </c>
      <c r="H391" s="2" t="s">
        <v>403</v>
      </c>
      <c r="I391" s="2" t="s">
        <v>92</v>
      </c>
      <c r="J391" s="7">
        <v>10.5</v>
      </c>
      <c r="O391" s="7">
        <v>10.9</v>
      </c>
    </row>
    <row r="392" spans="1:15" x14ac:dyDescent="0.2">
      <c r="A392" s="18"/>
      <c r="B392" s="78" t="s">
        <v>17</v>
      </c>
      <c r="C392" s="79"/>
      <c r="D392" s="80"/>
      <c r="E392" s="27"/>
      <c r="F392" s="1"/>
      <c r="G392" s="2"/>
      <c r="H392" s="1"/>
      <c r="I392" s="1"/>
      <c r="J392" s="25">
        <f>J33+J61+J70+J126+J232+J369+J379</f>
        <v>708228.9</v>
      </c>
      <c r="O392" s="25">
        <f>O33+O61+O70+O126+O232+O369+O379</f>
        <v>670726.40000000002</v>
      </c>
    </row>
  </sheetData>
  <mergeCells count="394">
    <mergeCell ref="B273:D273"/>
    <mergeCell ref="A26:O26"/>
    <mergeCell ref="A27:O27"/>
    <mergeCell ref="A28:O28"/>
    <mergeCell ref="B368:D368"/>
    <mergeCell ref="B366:D366"/>
    <mergeCell ref="B96:D96"/>
    <mergeCell ref="B97:D97"/>
    <mergeCell ref="B228:D228"/>
    <mergeCell ref="B227:D227"/>
    <mergeCell ref="B324:D324"/>
    <mergeCell ref="B389:D389"/>
    <mergeCell ref="B286:D286"/>
    <mergeCell ref="B287:D287"/>
    <mergeCell ref="B229:D229"/>
    <mergeCell ref="B230:D230"/>
    <mergeCell ref="B231:D231"/>
    <mergeCell ref="B274:D274"/>
    <mergeCell ref="B254:D254"/>
    <mergeCell ref="B257:D257"/>
    <mergeCell ref="B290:D290"/>
    <mergeCell ref="B391:D391"/>
    <mergeCell ref="B390:D390"/>
    <mergeCell ref="B278:D278"/>
    <mergeCell ref="B279:D279"/>
    <mergeCell ref="B314:D314"/>
    <mergeCell ref="B315:D315"/>
    <mergeCell ref="B367:D367"/>
    <mergeCell ref="B283:D283"/>
    <mergeCell ref="B325:D325"/>
    <mergeCell ref="B212:D212"/>
    <mergeCell ref="B217:D217"/>
    <mergeCell ref="B248:D248"/>
    <mergeCell ref="B251:D251"/>
    <mergeCell ref="B310:D310"/>
    <mergeCell ref="B239:D239"/>
    <mergeCell ref="B309:D309"/>
    <mergeCell ref="B293:D293"/>
    <mergeCell ref="B304:D304"/>
    <mergeCell ref="B282:D282"/>
    <mergeCell ref="B211:D211"/>
    <mergeCell ref="B201:D201"/>
    <mergeCell ref="B191:D191"/>
    <mergeCell ref="B186:D186"/>
    <mergeCell ref="B174:D174"/>
    <mergeCell ref="B216:D216"/>
    <mergeCell ref="B210:D210"/>
    <mergeCell ref="B209:D209"/>
    <mergeCell ref="B208:D208"/>
    <mergeCell ref="B215:D215"/>
    <mergeCell ref="B139:D139"/>
    <mergeCell ref="B147:D147"/>
    <mergeCell ref="B187:D187"/>
    <mergeCell ref="B185:D185"/>
    <mergeCell ref="B181:D181"/>
    <mergeCell ref="B183:D183"/>
    <mergeCell ref="B171:D171"/>
    <mergeCell ref="B149:D149"/>
    <mergeCell ref="B142:D142"/>
    <mergeCell ref="B153:D153"/>
    <mergeCell ref="B157:D157"/>
    <mergeCell ref="B163:D163"/>
    <mergeCell ref="B140:D140"/>
    <mergeCell ref="B144:D144"/>
    <mergeCell ref="B188:D188"/>
    <mergeCell ref="B189:D189"/>
    <mergeCell ref="B165:D165"/>
    <mergeCell ref="B166:D166"/>
    <mergeCell ref="B182:D182"/>
    <mergeCell ref="B190:D190"/>
    <mergeCell ref="B184:D184"/>
    <mergeCell ref="B123:D123"/>
    <mergeCell ref="B124:D124"/>
    <mergeCell ref="B136:D136"/>
    <mergeCell ref="B148:D148"/>
    <mergeCell ref="B137:D137"/>
    <mergeCell ref="B143:D143"/>
    <mergeCell ref="B138:D138"/>
    <mergeCell ref="B141:D141"/>
    <mergeCell ref="B145:D145"/>
    <mergeCell ref="B135:D135"/>
    <mergeCell ref="B111:D111"/>
    <mergeCell ref="B129:D129"/>
    <mergeCell ref="B131:D131"/>
    <mergeCell ref="B134:D134"/>
    <mergeCell ref="B120:D120"/>
    <mergeCell ref="B117:D117"/>
    <mergeCell ref="B121:D121"/>
    <mergeCell ref="B116:D116"/>
    <mergeCell ref="B119:D119"/>
    <mergeCell ref="B130:D130"/>
    <mergeCell ref="B312:D312"/>
    <mergeCell ref="B113:D113"/>
    <mergeCell ref="B133:D133"/>
    <mergeCell ref="B132:D132"/>
    <mergeCell ref="B125:D125"/>
    <mergeCell ref="B126:D126"/>
    <mergeCell ref="B266:D266"/>
    <mergeCell ref="B276:D276"/>
    <mergeCell ref="B298:D298"/>
    <mergeCell ref="B122:D122"/>
    <mergeCell ref="B339:D339"/>
    <mergeCell ref="B337:D337"/>
    <mergeCell ref="B345:D345"/>
    <mergeCell ref="B291:D291"/>
    <mergeCell ref="B307:D307"/>
    <mergeCell ref="B308:D308"/>
    <mergeCell ref="B299:D299"/>
    <mergeCell ref="B295:D295"/>
    <mergeCell ref="B303:D303"/>
    <mergeCell ref="B306:D306"/>
    <mergeCell ref="B300:D300"/>
    <mergeCell ref="B317:D317"/>
    <mergeCell ref="B316:D316"/>
    <mergeCell ref="B275:D275"/>
    <mergeCell ref="B288:D288"/>
    <mergeCell ref="B289:D289"/>
    <mergeCell ref="B280:D280"/>
    <mergeCell ref="B281:D281"/>
    <mergeCell ref="B285:D285"/>
    <mergeCell ref="B311:D311"/>
    <mergeCell ref="B323:D323"/>
    <mergeCell ref="B320:D320"/>
    <mergeCell ref="B321:D321"/>
    <mergeCell ref="B313:D313"/>
    <mergeCell ref="B319:D319"/>
    <mergeCell ref="B264:D264"/>
    <mergeCell ref="B267:D267"/>
    <mergeCell ref="B292:D292"/>
    <mergeCell ref="B305:D305"/>
    <mergeCell ref="B296:D296"/>
    <mergeCell ref="B256:D256"/>
    <mergeCell ref="B262:D262"/>
    <mergeCell ref="B265:D265"/>
    <mergeCell ref="B255:D255"/>
    <mergeCell ref="B261:D261"/>
    <mergeCell ref="B252:D252"/>
    <mergeCell ref="B263:D263"/>
    <mergeCell ref="B260:D260"/>
    <mergeCell ref="B259:D259"/>
    <mergeCell ref="B244:D244"/>
    <mergeCell ref="B242:D242"/>
    <mergeCell ref="B235:D235"/>
    <mergeCell ref="B243:D243"/>
    <mergeCell ref="B249:D249"/>
    <mergeCell ref="B253:D253"/>
    <mergeCell ref="B250:D250"/>
    <mergeCell ref="B247:D247"/>
    <mergeCell ref="B246:D246"/>
    <mergeCell ref="B196:D196"/>
    <mergeCell ref="B197:D197"/>
    <mergeCell ref="B204:D204"/>
    <mergeCell ref="B207:D207"/>
    <mergeCell ref="B234:D234"/>
    <mergeCell ref="B233:D233"/>
    <mergeCell ref="B225:D225"/>
    <mergeCell ref="B214:D214"/>
    <mergeCell ref="B219:D219"/>
    <mergeCell ref="B221:D221"/>
    <mergeCell ref="B218:D218"/>
    <mergeCell ref="B222:D222"/>
    <mergeCell ref="B241:D241"/>
    <mergeCell ref="B223:D223"/>
    <mergeCell ref="B237:D237"/>
    <mergeCell ref="B236:D236"/>
    <mergeCell ref="B238:D238"/>
    <mergeCell ref="B240:D240"/>
    <mergeCell ref="B220:D220"/>
    <mergeCell ref="B232:D232"/>
    <mergeCell ref="B347:D347"/>
    <mergeCell ref="B356:D356"/>
    <mergeCell ref="B354:D354"/>
    <mergeCell ref="B353:D353"/>
    <mergeCell ref="B271:D271"/>
    <mergeCell ref="B268:D268"/>
    <mergeCell ref="B272:D272"/>
    <mergeCell ref="B270:D270"/>
    <mergeCell ref="B326:D326"/>
    <mergeCell ref="B318:D318"/>
    <mergeCell ref="B369:D369"/>
    <mergeCell ref="B359:D359"/>
    <mergeCell ref="B343:D343"/>
    <mergeCell ref="B358:D358"/>
    <mergeCell ref="B357:D357"/>
    <mergeCell ref="B352:D352"/>
    <mergeCell ref="B349:D349"/>
    <mergeCell ref="B350:D350"/>
    <mergeCell ref="B363:D363"/>
    <mergeCell ref="B355:D355"/>
    <mergeCell ref="B379:D379"/>
    <mergeCell ref="B375:D375"/>
    <mergeCell ref="B360:D360"/>
    <mergeCell ref="B322:D322"/>
    <mergeCell ref="B341:D341"/>
    <mergeCell ref="B346:D346"/>
    <mergeCell ref="B371:D371"/>
    <mergeCell ref="B364:D364"/>
    <mergeCell ref="B333:D333"/>
    <mergeCell ref="B330:D330"/>
    <mergeCell ref="B382:D382"/>
    <mergeCell ref="B383:D383"/>
    <mergeCell ref="B361:D361"/>
    <mergeCell ref="B380:D380"/>
    <mergeCell ref="B362:D362"/>
    <mergeCell ref="B370:D370"/>
    <mergeCell ref="B373:D373"/>
    <mergeCell ref="B378:D378"/>
    <mergeCell ref="B372:D372"/>
    <mergeCell ref="B365:D365"/>
    <mergeCell ref="B392:D392"/>
    <mergeCell ref="B381:D381"/>
    <mergeCell ref="B377:D377"/>
    <mergeCell ref="B374:D374"/>
    <mergeCell ref="B388:D388"/>
    <mergeCell ref="B387:D387"/>
    <mergeCell ref="B386:D386"/>
    <mergeCell ref="B385:D385"/>
    <mergeCell ref="B376:D376"/>
    <mergeCell ref="B384:D384"/>
    <mergeCell ref="B351:D351"/>
    <mergeCell ref="B338:D338"/>
    <mergeCell ref="B34:D34"/>
    <mergeCell ref="B37:D37"/>
    <mergeCell ref="B332:D332"/>
    <mergeCell ref="B327:D327"/>
    <mergeCell ref="B328:D328"/>
    <mergeCell ref="B258:D258"/>
    <mergeCell ref="B334:D334"/>
    <mergeCell ref="B202:D202"/>
    <mergeCell ref="B344:D344"/>
    <mergeCell ref="B335:D335"/>
    <mergeCell ref="B331:D331"/>
    <mergeCell ref="B342:D342"/>
    <mergeCell ref="B206:D206"/>
    <mergeCell ref="B203:D203"/>
    <mergeCell ref="B340:D340"/>
    <mergeCell ref="B297:D297"/>
    <mergeCell ref="B226:D226"/>
    <mergeCell ref="B224:D224"/>
    <mergeCell ref="I30:J30"/>
    <mergeCell ref="J31:O31"/>
    <mergeCell ref="B33:D33"/>
    <mergeCell ref="B44:D44"/>
    <mergeCell ref="B43:D43"/>
    <mergeCell ref="B213:D213"/>
    <mergeCell ref="B205:D205"/>
    <mergeCell ref="B193:D193"/>
    <mergeCell ref="B192:D192"/>
    <mergeCell ref="B195:D195"/>
    <mergeCell ref="A31:A32"/>
    <mergeCell ref="B31:D32"/>
    <mergeCell ref="E31:E32"/>
    <mergeCell ref="B35:D35"/>
    <mergeCell ref="H31:H32"/>
    <mergeCell ref="B40:D40"/>
    <mergeCell ref="B39:D39"/>
    <mergeCell ref="B36:D36"/>
    <mergeCell ref="B38:D38"/>
    <mergeCell ref="F31:F32"/>
    <mergeCell ref="B42:D42"/>
    <mergeCell ref="B47:D47"/>
    <mergeCell ref="B46:D46"/>
    <mergeCell ref="B41:D41"/>
    <mergeCell ref="B45:D45"/>
    <mergeCell ref="B53:D53"/>
    <mergeCell ref="B54:D54"/>
    <mergeCell ref="B48:D48"/>
    <mergeCell ref="B49:D49"/>
    <mergeCell ref="B52:D52"/>
    <mergeCell ref="B50:D50"/>
    <mergeCell ref="B51:D51"/>
    <mergeCell ref="B61:D61"/>
    <mergeCell ref="B64:D64"/>
    <mergeCell ref="B56:D56"/>
    <mergeCell ref="B59:D59"/>
    <mergeCell ref="B57:D57"/>
    <mergeCell ref="B58:D58"/>
    <mergeCell ref="B63:D63"/>
    <mergeCell ref="B62:D62"/>
    <mergeCell ref="B60:D60"/>
    <mergeCell ref="B74:D74"/>
    <mergeCell ref="B91:D91"/>
    <mergeCell ref="B90:D90"/>
    <mergeCell ref="B77:D77"/>
    <mergeCell ref="B83:D83"/>
    <mergeCell ref="B98:D98"/>
    <mergeCell ref="B76:D76"/>
    <mergeCell ref="B82:D82"/>
    <mergeCell ref="B78:D78"/>
    <mergeCell ref="B87:D87"/>
    <mergeCell ref="B67:D67"/>
    <mergeCell ref="B68:D68"/>
    <mergeCell ref="B85:D85"/>
    <mergeCell ref="B70:D70"/>
    <mergeCell ref="B80:D80"/>
    <mergeCell ref="B79:D79"/>
    <mergeCell ref="B71:D71"/>
    <mergeCell ref="B69:D69"/>
    <mergeCell ref="B81:D81"/>
    <mergeCell ref="B73:D73"/>
    <mergeCell ref="B92:D92"/>
    <mergeCell ref="B103:D103"/>
    <mergeCell ref="B107:D107"/>
    <mergeCell ref="B88:D88"/>
    <mergeCell ref="B105:D105"/>
    <mergeCell ref="B99:D99"/>
    <mergeCell ref="B104:D104"/>
    <mergeCell ref="B93:D93"/>
    <mergeCell ref="B94:D94"/>
    <mergeCell ref="B106:D106"/>
    <mergeCell ref="B100:D100"/>
    <mergeCell ref="B179:D179"/>
    <mergeCell ref="B127:D127"/>
    <mergeCell ref="B151:D151"/>
    <mergeCell ref="B167:D167"/>
    <mergeCell ref="B176:D176"/>
    <mergeCell ref="B109:D109"/>
    <mergeCell ref="B118:D118"/>
    <mergeCell ref="B177:D177"/>
    <mergeCell ref="B154:D154"/>
    <mergeCell ref="B146:D146"/>
    <mergeCell ref="B161:D161"/>
    <mergeCell ref="B160:D160"/>
    <mergeCell ref="B175:D175"/>
    <mergeCell ref="B162:D162"/>
    <mergeCell ref="B170:D170"/>
    <mergeCell ref="B164:D164"/>
    <mergeCell ref="B173:D173"/>
    <mergeCell ref="B150:D150"/>
    <mergeCell ref="B158:D158"/>
    <mergeCell ref="B200:D200"/>
    <mergeCell ref="B194:D194"/>
    <mergeCell ref="B329:D329"/>
    <mergeCell ref="B348:D348"/>
    <mergeCell ref="B336:D336"/>
    <mergeCell ref="B301:D301"/>
    <mergeCell ref="B302:D302"/>
    <mergeCell ref="B284:D284"/>
    <mergeCell ref="B198:D198"/>
    <mergeCell ref="B245:D245"/>
    <mergeCell ref="I31:I32"/>
    <mergeCell ref="B112:D112"/>
    <mergeCell ref="B277:D277"/>
    <mergeCell ref="B269:D269"/>
    <mergeCell ref="B180:D180"/>
    <mergeCell ref="B110:D110"/>
    <mergeCell ref="B72:D72"/>
    <mergeCell ref="B152:D152"/>
    <mergeCell ref="B178:D178"/>
    <mergeCell ref="B95:D95"/>
    <mergeCell ref="A20:O20"/>
    <mergeCell ref="D22:I22"/>
    <mergeCell ref="I21:K21"/>
    <mergeCell ref="F23:I23"/>
    <mergeCell ref="G24:I24"/>
    <mergeCell ref="D25:O25"/>
    <mergeCell ref="B159:D159"/>
    <mergeCell ref="B172:D172"/>
    <mergeCell ref="B155:D155"/>
    <mergeCell ref="B102:D102"/>
    <mergeCell ref="B108:D108"/>
    <mergeCell ref="B156:D156"/>
    <mergeCell ref="B168:D168"/>
    <mergeCell ref="B169:D169"/>
    <mergeCell ref="B115:D115"/>
    <mergeCell ref="B114:D114"/>
    <mergeCell ref="G31:G32"/>
    <mergeCell ref="B128:D128"/>
    <mergeCell ref="B65:D65"/>
    <mergeCell ref="B55:D55"/>
    <mergeCell ref="B75:D75"/>
    <mergeCell ref="B86:D86"/>
    <mergeCell ref="B66:D66"/>
    <mergeCell ref="B84:D84"/>
    <mergeCell ref="B89:D89"/>
    <mergeCell ref="B101:D101"/>
    <mergeCell ref="A13:O13"/>
    <mergeCell ref="A14:O14"/>
    <mergeCell ref="A1:O1"/>
    <mergeCell ref="A2:O2"/>
    <mergeCell ref="A3:O3"/>
    <mergeCell ref="A4:O4"/>
    <mergeCell ref="A5:O5"/>
    <mergeCell ref="A6:O6"/>
    <mergeCell ref="A15:O15"/>
    <mergeCell ref="A16:O16"/>
    <mergeCell ref="A17:O17"/>
    <mergeCell ref="A18:O18"/>
    <mergeCell ref="A19:O19"/>
    <mergeCell ref="A7:O7"/>
    <mergeCell ref="A9:O9"/>
    <mergeCell ref="A10:O10"/>
    <mergeCell ref="A8:O8"/>
    <mergeCell ref="A12:O12"/>
  </mergeCells>
  <phoneticPr fontId="2" type="noConversion"/>
  <printOptions horizontalCentered="1"/>
  <pageMargins left="0.98425196850393704" right="0.39370078740157483" top="0.59055118110236227" bottom="0.59055118110236227" header="0" footer="0"/>
  <pageSetup paperSize="9" scale="95" orientation="portrait" r:id="rId1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Редакция Дружба</cp:lastModifiedBy>
  <cp:lastPrinted>2021-11-12T07:45:26Z</cp:lastPrinted>
  <dcterms:created xsi:type="dcterms:W3CDTF">2006-10-19T09:27:13Z</dcterms:created>
  <dcterms:modified xsi:type="dcterms:W3CDTF">2022-11-02T06:45:07Z</dcterms:modified>
</cp:coreProperties>
</file>