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F087F4E-CD51-4280-964C-1E5CF13D2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Лист1!$A$8:$K$137</definedName>
  </definedNames>
  <calcPr calcId="181029"/>
</workbook>
</file>

<file path=xl/calcChain.xml><?xml version="1.0" encoding="utf-8"?>
<calcChain xmlns="http://schemas.openxmlformats.org/spreadsheetml/2006/main">
  <c r="N142" i="1" l="1"/>
  <c r="N138" i="1" l="1"/>
  <c r="N139" i="1"/>
  <c r="N143" i="1" s="1"/>
  <c r="N144" i="1" l="1"/>
  <c r="M138" i="1" l="1"/>
  <c r="L139" i="1" l="1"/>
  <c r="L138" i="1"/>
  <c r="L142" i="1" l="1"/>
  <c r="L140" i="1"/>
  <c r="I139" i="1"/>
  <c r="I142" i="1"/>
  <c r="I138" i="1" l="1"/>
  <c r="C135" i="1" l="1"/>
  <c r="I143" i="1" l="1"/>
  <c r="I144" i="1" s="1"/>
  <c r="C101" i="1" l="1"/>
  <c r="C94" i="1" l="1"/>
  <c r="C81" i="1" s="1"/>
  <c r="E101" i="1" l="1"/>
  <c r="E67" i="1"/>
  <c r="D67" i="1"/>
  <c r="C57" i="1"/>
  <c r="D57" i="1"/>
  <c r="E57" i="1"/>
  <c r="C128" i="1" l="1"/>
  <c r="C67" i="1" l="1"/>
  <c r="E77" i="1" l="1"/>
  <c r="D77" i="1"/>
  <c r="E72" i="1"/>
  <c r="D72" i="1"/>
  <c r="E62" i="1"/>
  <c r="D62" i="1"/>
  <c r="E59" i="1"/>
  <c r="D59" i="1"/>
  <c r="E55" i="1"/>
  <c r="D55" i="1"/>
  <c r="E50" i="1"/>
  <c r="E49" i="1" s="1"/>
  <c r="D50" i="1"/>
  <c r="D49" i="1" s="1"/>
  <c r="E46" i="1"/>
  <c r="E45" i="1" s="1"/>
  <c r="D46" i="1"/>
  <c r="D45" i="1" s="1"/>
  <c r="E43" i="1"/>
  <c r="E42" i="1" s="1"/>
  <c r="D43" i="1"/>
  <c r="D42" i="1" s="1"/>
  <c r="E40" i="1"/>
  <c r="D40" i="1"/>
  <c r="E38" i="1"/>
  <c r="D38" i="1"/>
  <c r="E36" i="1"/>
  <c r="D36" i="1"/>
  <c r="E34" i="1"/>
  <c r="D34" i="1"/>
  <c r="E30" i="1"/>
  <c r="E29" i="1" s="1"/>
  <c r="D30" i="1"/>
  <c r="D29" i="1" s="1"/>
  <c r="C36" i="1"/>
  <c r="D53" i="1" l="1"/>
  <c r="D52" i="1" s="1"/>
  <c r="E53" i="1"/>
  <c r="E52" i="1" s="1"/>
  <c r="D54" i="1"/>
  <c r="E54" i="1"/>
  <c r="D33" i="1"/>
  <c r="D32" i="1" s="1"/>
  <c r="D28" i="1" s="1"/>
  <c r="E33" i="1"/>
  <c r="E32" i="1" s="1"/>
  <c r="E28" i="1" s="1"/>
  <c r="E128" i="1"/>
  <c r="D128" i="1"/>
  <c r="D110" i="1"/>
  <c r="E123" i="1"/>
  <c r="D123" i="1"/>
  <c r="E110" i="1"/>
  <c r="E81" i="1"/>
  <c r="D101" i="1"/>
  <c r="C38" i="1"/>
  <c r="C34" i="1"/>
  <c r="C30" i="1"/>
  <c r="D27" i="1" l="1"/>
  <c r="D109" i="1"/>
  <c r="E27" i="1"/>
  <c r="E109" i="1"/>
  <c r="E76" i="1" s="1"/>
  <c r="E75" i="1" s="1"/>
  <c r="D81" i="1"/>
  <c r="C33" i="1"/>
  <c r="E26" i="1" l="1"/>
  <c r="D76" i="1"/>
  <c r="D75" i="1" s="1"/>
  <c r="D26" i="1" s="1"/>
  <c r="C32" i="1"/>
  <c r="C110" i="1"/>
  <c r="C133" i="1"/>
  <c r="C123" i="1"/>
  <c r="C77" i="1"/>
  <c r="C72" i="1"/>
  <c r="C62" i="1"/>
  <c r="C59" i="1"/>
  <c r="C55" i="1"/>
  <c r="C50" i="1"/>
  <c r="C46" i="1"/>
  <c r="C43" i="1"/>
  <c r="C40" i="1"/>
  <c r="C29" i="1"/>
  <c r="C45" i="1" l="1"/>
  <c r="C49" i="1"/>
  <c r="C42" i="1"/>
  <c r="C54" i="1"/>
  <c r="C53" i="1"/>
  <c r="C109" i="1"/>
  <c r="C76" i="1" l="1"/>
  <c r="C75" i="1" s="1"/>
  <c r="C52" i="1"/>
  <c r="C28" i="1"/>
  <c r="C27" i="1" l="1"/>
  <c r="C26" i="1" s="1"/>
</calcChain>
</file>

<file path=xl/sharedStrings.xml><?xml version="1.0" encoding="utf-8"?>
<sst xmlns="http://schemas.openxmlformats.org/spreadsheetml/2006/main" count="225" uniqueCount="207">
  <si>
    <t>Приложение № 1 к решению</t>
  </si>
  <si>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</si>
  <si>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</si>
  <si>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</si>
  <si>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</si>
  <si>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</si>
  <si>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</si>
  <si>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</si>
  <si>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</si>
  <si>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</si>
  <si>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</si>
  <si>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</si>
  <si>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</si>
  <si>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</si>
  <si>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</si>
  <si>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</si>
  <si>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</si>
  <si>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</si>
  <si>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</si>
  <si>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</si>
  <si>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</si>
  <si>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</si>
  <si>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</si>
  <si>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</si>
  <si>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</si>
  <si>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</si>
  <si>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</si>
  <si>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</si>
  <si>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</si>
  <si>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</si>
  <si>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</si>
  <si>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</si>
  <si>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</si>
  <si>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</si>
  <si>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</si>
  <si>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</si>
  <si>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</si>
  <si>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</si>
  <si>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</si>
  <si>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</si>
  <si>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</si>
  <si>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</si>
  <si>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</si>
  <si>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</si>
  <si>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</si>
  <si>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</si>
  <si>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</si>
  <si>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</si>
  <si>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</si>
  <si>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</si>
  <si>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</si>
  <si>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</si>
  <si>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</si>
  <si>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</si>
  <si>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</si>
  <si>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</si>
  <si>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</si>
  <si>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</si>
  <si>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</si>
  <si>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</si>
  <si>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</si>
  <si>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</si>
  <si>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</si>
  <si>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</si>
  <si>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</si>
  <si>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</si>
  <si>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</si>
  <si>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</si>
  <si>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</si>
  <si>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</si>
  <si>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</si>
  <si>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</si>
  <si>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</si>
  <si>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</si>
  <si>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</si>
  <si>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</si>
  <si>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</si>
  <si>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</si>
  <si>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</si>
  <si>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</si>
  <si>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</si>
  <si>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</si>
  <si>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</si>
  <si>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</si>
  <si>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</si>
  <si>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</si>
  <si>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</si>
  <si>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</si>
  <si>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</si>
  <si>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</si>
  <si>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</si>
  <si>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</si>
  <si>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</si>
  <si>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</si>
  <si>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</si>
  <si>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</si>
  <si>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</si>
  <si>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</si>
  <si>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</si>
  <si>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</si>
  <si>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</si>
  <si>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</si>
  <si>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</si>
  <si>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</si>
  <si>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</si>
  <si>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</si>
  <si>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</si>
  <si>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</si>
  <si>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</si>
  <si>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</si>
  <si>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</si>
  <si>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</si>
  <si>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</si>
  <si>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</si>
  <si>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</si>
  <si>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</si>
  <si>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</si>
  <si>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</si>
  <si>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</si>
  <si>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</si>
  <si>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</si>
  <si>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</si>
  <si>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</si>
  <si>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</si>
  <si>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</si>
  <si>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</si>
  <si>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</si>
  <si>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</si>
  <si>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</si>
  <si>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</si>
  <si>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</si>
  <si>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</si>
  <si>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</si>
  <si>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</si>
  <si>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</si>
  <si>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</si>
  <si>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</si>
  <si>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</si>
  <si>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</si>
  <si>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</si>
  <si>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</si>
  <si>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</si>
  <si>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</si>
  <si>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</si>
  <si>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</si>
  <si>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</si>
  <si>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</si>
  <si>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</si>
  <si>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</si>
  <si>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</si>
  <si>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</si>
  <si>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</si>
  <si>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</si>
  <si>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</si>
  <si>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</si>
  <si>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</si>
  <si>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</si>
  <si>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</si>
  <si>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</si>
  <si>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</si>
  <si>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</si>
  <si>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</si>
  <si>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</si>
  <si>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</si>
  <si>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</si>
  <si>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</si>
  <si>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</si>
  <si>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</si>
  <si>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</si>
  <si>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</si>
  <si>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</si>
  <si>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</si>
  <si>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</si>
  <si>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</si>
  <si>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</si>
  <si>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</si>
  <si>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</si>
  <si>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</si>
  <si>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</si>
  <si>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</si>
  <si>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</si>
  <si>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2 02 27576 05 0000 150</t>
  </si>
  <si>
    <t>налог и ненал</t>
  </si>
  <si>
    <t>безвоз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</si>
  <si>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</si>
  <si>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</si>
  <si>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Субсидии местным бюджетам на капитальный ремон объектов водоснабжения</t>
  </si>
  <si>
    <t>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</si>
  <si>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</si>
  <si>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Субсидии местным бюджетам на мероприятия по совершенствованию системы организации дорожного движения</t>
  </si>
  <si>
    <t>Субсидии местным бюджетам на мероприятия по энергосбережению и повышению энергетической эффективности</t>
  </si>
  <si>
    <t>муниципального образования "Красногвардейский район" на 2025 год</t>
  </si>
  <si>
    <t>6110; 7000; 922563.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</si>
  <si>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</si>
  <si>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 и искусственных дорожных сооружений на них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</si>
  <si>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</si>
  <si>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2 18 60010 05 0000 150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</si>
  <si>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</si>
  <si>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2 18 00000 05 0000 150</t>
  </si>
  <si>
    <t>Субвенции, предоставляемые местным бюджетам на 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включенным в список в соответствии с пунктом 3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</si>
  <si>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Субвенции  бюджетам муниципальных районов на организацию мероприятий при осуществлении деятельности по обращению с животными без владельцев</t>
  </si>
  <si>
    <t>Субсидии бюджетам муниципальных районов на реализацию мероприятий по модернизации коммунальной инфраструктуры</t>
  </si>
  <si>
    <t>2 02 25154 05 0000 150</t>
  </si>
  <si>
    <t>Субсидии местным бюджетам для финансирования проектов школьного инициативного бюджетирования общеобразовательных организаций Республики Адыгея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</si>
  <si>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</si>
  <si>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от  26.12.2024 г. № 106</t>
  </si>
  <si>
    <t xml:space="preserve">от 26.12.2025 г. № 139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</si>
</sst>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.0"/>
    <numFmt numFmtId="166" formatCode="0.000000"/>
    <numFmt numFmtId="167" formatCode="0.0000"/>
    <numFmt numFmtId="168" formatCode="0.0000000"/>
    <numFmt numFmtId="169" formatCode="0.000"/>
    <numFmt numFmtId="170" formatCode="0.0000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0" fontId="0" fillId="0" borderId="0" xfId="0" applyAlignment="1">
      <alignment wrapText="1"/>
    </xf>
    <xf numFmtId="170" fontId="4" fillId="0" borderId="1" xfId="0" applyNumberFormat="1" applyFont="1" applyBorder="1" applyAlignment="1">
      <alignment horizontal="right" vertical="top"/>
    </xf>
    <xf numFmtId="170" fontId="2" fillId="0" borderId="1" xfId="0" applyNumberFormat="1" applyFont="1" applyBorder="1" applyAlignment="1">
      <alignment horizontal="right" vertical="top"/>
    </xf>
    <xf numFmtId="170" fontId="0" fillId="0" borderId="1" xfId="0" applyNumberFormat="1" applyBorder="1" applyAlignment="1">
      <alignment vertical="top"/>
    </xf>
    <xf numFmtId="170" fontId="13" fillId="0" borderId="1" xfId="0" applyNumberFormat="1" applyFont="1" applyBorder="1" applyAlignment="1">
      <alignment vertical="top"/>
    </xf>
    <xf numFmtId="170" fontId="12" fillId="0" borderId="1" xfId="0" applyNumberFormat="1" applyFont="1" applyBorder="1" applyAlignment="1">
      <alignment vertical="top"/>
    </xf>
    <xf numFmtId="170" fontId="0" fillId="0" borderId="0" xfId="0" applyNumberFormat="1" applyAlignment="1">
      <alignment vertical="top"/>
    </xf>
    <xf numFmtId="0" fontId="6" fillId="0" borderId="0" xfId="0" applyFont="1" applyAlignment="1">
      <alignment horizontal="left" vertical="top" wrapText="1"/>
    </xf>
    <xf numFmtId="168" fontId="1" fillId="0" borderId="0" xfId="0" applyNumberFormat="1" applyFont="1" applyAlignment="1">
      <alignment horizontal="right" vertical="top"/>
    </xf>
    <xf numFmtId="168" fontId="4" fillId="0" borderId="1" xfId="0" applyNumberFormat="1" applyFont="1" applyBorder="1" applyAlignment="1">
      <alignment horizontal="center" vertical="top"/>
    </xf>
    <xf numFmtId="168" fontId="2" fillId="0" borderId="0" xfId="0" applyNumberFormat="1" applyFont="1" applyAlignment="1">
      <alignment horizontal="right" vertical="top"/>
    </xf>
    <xf numFmtId="1" fontId="4" fillId="0" borderId="1" xfId="0" applyNumberFormat="1" applyFont="1" applyBorder="1" applyAlignment="1">
      <alignment horizontal="center" vertical="top"/>
    </xf>
    <xf numFmtId="165" fontId="4" fillId="0" borderId="1" xfId="1" applyNumberFormat="1" applyFont="1" applyFill="1" applyBorder="1" applyAlignment="1">
      <alignment vertical="top"/>
    </xf>
    <xf numFmtId="165" fontId="4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vertical="top"/>
    </xf>
    <xf numFmtId="165" fontId="1" fillId="0" borderId="1" xfId="1" applyNumberFormat="1" applyFont="1" applyFill="1" applyBorder="1" applyAlignment="1">
      <alignment vertical="top"/>
    </xf>
    <xf numFmtId="165" fontId="4" fillId="0" borderId="2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3"/>
  <sheetViews>
    <sheetView tabSelected="1" view="pageLayout" topLeftCell="A8" zoomScaleNormal="100" zoomScaleSheetLayoutView="100" workbookViewId="0">
      <selection activeCell="B33" sqref="B33"/>
    </sheetView>
  </sheetViews>
  <sheetFormatPr defaultColWidth="9.140625" defaultRowHeight="15" x14ac:dyDescent="0.25"/>
  <cols>
    <col min="1" max="1" width="24.28515625" style="1" customWidth="1"/>
    <col min="2" max="2" width="50.5703125" style="26" customWidth="1"/>
    <col min="3" max="3" width="18.140625" style="42" customWidth="1"/>
    <col min="4" max="4" width="11.7109375" style="27" hidden="1" customWidth="1"/>
    <col min="5" max="5" width="13.7109375" style="27" hidden="1" customWidth="1"/>
    <col min="6" max="6" width="10.28515625" hidden="1" customWidth="1"/>
    <col min="7" max="7" width="11" hidden="1" customWidth="1"/>
    <col min="8" max="8" width="13.7109375" hidden="1" customWidth="1"/>
    <col min="9" max="9" width="16.28515625" style="27" hidden="1" customWidth="1"/>
    <col min="10" max="10" width="13.28515625" style="27" hidden="1" customWidth="1"/>
    <col min="11" max="11" width="16.5703125" style="27" hidden="1" customWidth="1"/>
    <col min="12" max="12" width="13.28515625" style="29" hidden="1" customWidth="1"/>
    <col min="13" max="13" width="11.28515625" style="29" hidden="1" customWidth="1"/>
    <col min="14" max="14" width="14.5703125" style="29" hidden="1" customWidth="1"/>
    <col min="15" max="15" width="13.7109375" style="27" hidden="1" customWidth="1"/>
    <col min="16" max="16" width="15.7109375" style="27" customWidth="1"/>
    <col min="17" max="17" width="10.28515625" style="27" customWidth="1"/>
    <col min="18" max="18" width="17" style="27" customWidth="1"/>
    <col min="19" max="19" width="0.5703125" style="27" hidden="1" customWidth="1"/>
  </cols>
  <sheetData>
    <row r="1" spans="1:3" ht="15.75" hidden="1" customHeight="1" x14ac:dyDescent="0.25"/>
    <row r="2" spans="1:3" hidden="1" x14ac:dyDescent="0.25"/>
    <row r="3" spans="1:3" hidden="1" x14ac:dyDescent="0.25"/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x14ac:dyDescent="0.25">
      <c r="A8" s="55" t="s">
        <v>0</v>
      </c>
      <c r="B8" s="55"/>
      <c r="C8" s="55"/>
    </row>
    <row r="9" spans="1:3" x14ac:dyDescent="0.25">
      <c r="A9" s="55" t="s">
        <v>1</v>
      </c>
      <c r="B9" s="55"/>
      <c r="C9" s="55"/>
    </row>
    <row r="10" spans="1:3" x14ac:dyDescent="0.25">
      <c r="A10" s="55" t="s">
        <v>2</v>
      </c>
      <c r="B10" s="55"/>
      <c r="C10" s="55"/>
    </row>
    <row r="11" spans="1:3" ht="13.15" customHeight="1" x14ac:dyDescent="0.25">
      <c r="A11" s="55" t="s">
        <v>206</v>
      </c>
      <c r="B11" s="55"/>
      <c r="C11" s="55"/>
    </row>
    <row r="12" spans="1:3" x14ac:dyDescent="0.25">
      <c r="A12" s="58"/>
      <c r="B12" s="58"/>
      <c r="C12" s="58"/>
    </row>
    <row r="13" spans="1:3" x14ac:dyDescent="0.25">
      <c r="B13" s="55" t="s">
        <v>0</v>
      </c>
      <c r="C13" s="55"/>
    </row>
    <row r="14" spans="1:3" x14ac:dyDescent="0.25">
      <c r="B14" s="55" t="s">
        <v>1</v>
      </c>
      <c r="C14" s="55"/>
    </row>
    <row r="15" spans="1:3" x14ac:dyDescent="0.25">
      <c r="B15" s="55" t="s">
        <v>2</v>
      </c>
      <c r="C15" s="55"/>
    </row>
    <row r="16" spans="1:3" x14ac:dyDescent="0.25">
      <c r="B16" s="56" t="s">
        <v>205</v>
      </c>
      <c r="C16" s="56"/>
    </row>
    <row r="18" spans="1:19" hidden="1" x14ac:dyDescent="0.25">
      <c r="A18" s="57"/>
      <c r="B18" s="57"/>
      <c r="C18" s="57"/>
    </row>
    <row r="20" spans="1:19" ht="15.75" x14ac:dyDescent="0.25">
      <c r="A20" s="54" t="s">
        <v>3</v>
      </c>
      <c r="B20" s="54"/>
      <c r="C20" s="54"/>
    </row>
    <row r="21" spans="1:19" x14ac:dyDescent="0.25">
      <c r="A21" s="54" t="s">
        <v>191</v>
      </c>
      <c r="B21" s="54"/>
      <c r="C21" s="54"/>
    </row>
    <row r="22" spans="1:19" x14ac:dyDescent="0.25">
      <c r="A22" s="54"/>
      <c r="B22" s="54"/>
      <c r="C22" s="54"/>
    </row>
    <row r="23" spans="1:19" x14ac:dyDescent="0.25">
      <c r="A23" s="25"/>
      <c r="B23" s="2"/>
      <c r="C23" s="42" t="s">
        <v>4</v>
      </c>
    </row>
    <row r="24" spans="1:19" ht="71.25" x14ac:dyDescent="0.25">
      <c r="A24" s="3" t="s">
        <v>5</v>
      </c>
      <c r="B24" s="4" t="s">
        <v>6</v>
      </c>
      <c r="C24" s="43" t="s">
        <v>7</v>
      </c>
    </row>
    <row r="25" spans="1:19" x14ac:dyDescent="0.25">
      <c r="A25" s="4">
        <v>1</v>
      </c>
      <c r="B25" s="4">
        <v>2</v>
      </c>
      <c r="C25" s="45">
        <v>3</v>
      </c>
    </row>
    <row r="26" spans="1:19" x14ac:dyDescent="0.25">
      <c r="A26" s="5" t="s">
        <v>8</v>
      </c>
      <c r="B26" s="6" t="s">
        <v>9</v>
      </c>
      <c r="C26" s="46">
        <f>C27+C75</f>
        <v>1746259.66209</v>
      </c>
      <c r="D26" s="35">
        <f t="shared" ref="D26:E26" si="0">D27+D75</f>
        <v>868299.67100000009</v>
      </c>
      <c r="E26" s="35">
        <f t="shared" si="0"/>
        <v>904391.78499999992</v>
      </c>
    </row>
    <row r="27" spans="1:19" x14ac:dyDescent="0.25">
      <c r="A27" s="5" t="s">
        <v>10</v>
      </c>
      <c r="B27" s="6" t="s">
        <v>11</v>
      </c>
      <c r="C27" s="47">
        <f>C28+C52</f>
        <v>284850</v>
      </c>
      <c r="D27" s="35">
        <f t="shared" ref="D27:E27" si="1">D28+D52</f>
        <v>275314.7</v>
      </c>
      <c r="E27" s="35">
        <f t="shared" si="1"/>
        <v>289234.3</v>
      </c>
    </row>
    <row r="28" spans="1:19" x14ac:dyDescent="0.25">
      <c r="A28" s="5"/>
      <c r="B28" s="6" t="s">
        <v>12</v>
      </c>
      <c r="C28" s="47">
        <f>C29+C32+C42+C45+C49</f>
        <v>238472.2</v>
      </c>
      <c r="D28" s="35">
        <f t="shared" ref="D28:E28" si="2">D29+D32+D42+D45+D49</f>
        <v>232189.80000000002</v>
      </c>
      <c r="E28" s="35">
        <f t="shared" si="2"/>
        <v>246092.1</v>
      </c>
    </row>
    <row r="29" spans="1:19" x14ac:dyDescent="0.25">
      <c r="A29" s="7" t="s">
        <v>13</v>
      </c>
      <c r="B29" s="6" t="s">
        <v>14</v>
      </c>
      <c r="C29" s="47">
        <f>C30</f>
        <v>71181.899999999994</v>
      </c>
      <c r="D29" s="35">
        <f t="shared" ref="D29:E30" si="3">D30</f>
        <v>75908</v>
      </c>
      <c r="E29" s="35">
        <f t="shared" si="3"/>
        <v>81221.5</v>
      </c>
    </row>
    <row r="30" spans="1:19" ht="13.9" customHeight="1" x14ac:dyDescent="0.25">
      <c r="A30" s="5" t="s">
        <v>15</v>
      </c>
      <c r="B30" s="6" t="s">
        <v>16</v>
      </c>
      <c r="C30" s="47">
        <f>C31</f>
        <v>71181.899999999994</v>
      </c>
      <c r="D30" s="35">
        <f t="shared" si="3"/>
        <v>75908</v>
      </c>
      <c r="E30" s="35">
        <f t="shared" si="3"/>
        <v>81221.5</v>
      </c>
      <c r="N30" s="29">
        <v>-3000</v>
      </c>
    </row>
    <row r="31" spans="1:19" ht="187.9" hidden="1" customHeight="1" x14ac:dyDescent="0.25">
      <c r="A31" s="10" t="s">
        <v>17</v>
      </c>
      <c r="B31" s="9" t="s">
        <v>204</v>
      </c>
      <c r="C31" s="48">
        <v>71181.899999999994</v>
      </c>
      <c r="D31" s="37">
        <v>75908</v>
      </c>
      <c r="E31" s="37">
        <v>81221.5</v>
      </c>
      <c r="N31" s="29">
        <v>-3000</v>
      </c>
      <c r="R31" s="30"/>
      <c r="S31" s="32"/>
    </row>
    <row r="32" spans="1:19" x14ac:dyDescent="0.25">
      <c r="A32" s="5" t="s">
        <v>18</v>
      </c>
      <c r="B32" s="6" t="s">
        <v>19</v>
      </c>
      <c r="C32" s="47">
        <f>C33+C38+C41</f>
        <v>109258.1</v>
      </c>
      <c r="D32" s="35">
        <f t="shared" ref="D32:E32" si="4">D33+D38+D41</f>
        <v>106847.90000000001</v>
      </c>
      <c r="E32" s="35">
        <f t="shared" si="4"/>
        <v>111121.90000000001</v>
      </c>
      <c r="R32" s="30"/>
      <c r="S32" s="32"/>
    </row>
    <row r="33" spans="1:19" ht="31.15" customHeight="1" x14ac:dyDescent="0.25">
      <c r="A33" s="10" t="s">
        <v>20</v>
      </c>
      <c r="B33" s="9" t="s">
        <v>21</v>
      </c>
      <c r="C33" s="48">
        <f>C34+C36</f>
        <v>73878.3</v>
      </c>
      <c r="D33" s="36">
        <f t="shared" ref="D33:E33" si="5">D34+D36</f>
        <v>74396.100000000006</v>
      </c>
      <c r="E33" s="36">
        <f t="shared" si="5"/>
        <v>77372</v>
      </c>
      <c r="R33" s="30"/>
      <c r="S33" s="32"/>
    </row>
    <row r="34" spans="1:19" ht="38.450000000000003" customHeight="1" x14ac:dyDescent="0.25">
      <c r="A34" s="8" t="s">
        <v>22</v>
      </c>
      <c r="B34" s="9" t="s">
        <v>23</v>
      </c>
      <c r="C34" s="48">
        <f>C35</f>
        <v>47572.4</v>
      </c>
      <c r="D34" s="36">
        <f t="shared" ref="D34:E34" si="6">D35</f>
        <v>56237.4</v>
      </c>
      <c r="E34" s="36">
        <f t="shared" si="6"/>
        <v>58486.9</v>
      </c>
      <c r="R34" s="30"/>
      <c r="S34" s="32"/>
    </row>
    <row r="35" spans="1:19" ht="36.6" customHeight="1" x14ac:dyDescent="0.25">
      <c r="A35" s="8" t="s">
        <v>24</v>
      </c>
      <c r="B35" s="9" t="s">
        <v>23</v>
      </c>
      <c r="C35" s="48">
        <v>47572.4</v>
      </c>
      <c r="D35" s="37">
        <v>56237.4</v>
      </c>
      <c r="E35" s="37">
        <v>58486.9</v>
      </c>
      <c r="N35" s="29">
        <v>-6500</v>
      </c>
      <c r="R35" s="30"/>
      <c r="S35" s="32"/>
    </row>
    <row r="36" spans="1:19" ht="46.9" customHeight="1" x14ac:dyDescent="0.25">
      <c r="A36" s="8" t="s">
        <v>25</v>
      </c>
      <c r="B36" s="9" t="s">
        <v>26</v>
      </c>
      <c r="C36" s="48">
        <f>C37</f>
        <v>26305.9</v>
      </c>
      <c r="D36" s="36">
        <f t="shared" ref="D36:E36" si="7">D37</f>
        <v>18158.7</v>
      </c>
      <c r="E36" s="36">
        <f t="shared" si="7"/>
        <v>18885.099999999999</v>
      </c>
      <c r="R36" s="30"/>
      <c r="S36" s="32"/>
    </row>
    <row r="37" spans="1:19" ht="72.599999999999994" customHeight="1" x14ac:dyDescent="0.25">
      <c r="A37" s="8" t="s">
        <v>27</v>
      </c>
      <c r="B37" s="9" t="s">
        <v>28</v>
      </c>
      <c r="C37" s="48">
        <v>26305.9</v>
      </c>
      <c r="D37" s="37">
        <v>18158.7</v>
      </c>
      <c r="E37" s="37">
        <v>18885.099999999999</v>
      </c>
      <c r="L37" s="29">
        <v>7000</v>
      </c>
      <c r="N37" s="29">
        <v>2950</v>
      </c>
      <c r="R37" s="30"/>
      <c r="S37" s="32"/>
    </row>
    <row r="38" spans="1:19" x14ac:dyDescent="0.25">
      <c r="A38" s="8" t="s">
        <v>29</v>
      </c>
      <c r="B38" s="9" t="s">
        <v>30</v>
      </c>
      <c r="C38" s="48">
        <f>C39</f>
        <v>31556.5</v>
      </c>
      <c r="D38" s="36">
        <f t="shared" ref="D38:E38" si="8">D39</f>
        <v>28475.599999999999</v>
      </c>
      <c r="E38" s="36">
        <f t="shared" si="8"/>
        <v>29614.6</v>
      </c>
      <c r="R38" s="30"/>
      <c r="S38" s="32"/>
    </row>
    <row r="39" spans="1:19" x14ac:dyDescent="0.25">
      <c r="A39" s="8" t="s">
        <v>31</v>
      </c>
      <c r="B39" s="9" t="s">
        <v>30</v>
      </c>
      <c r="C39" s="48">
        <v>31556.5</v>
      </c>
      <c r="D39" s="37">
        <v>28475.599999999999</v>
      </c>
      <c r="E39" s="37">
        <v>29614.6</v>
      </c>
      <c r="L39" s="29">
        <v>2000</v>
      </c>
      <c r="N39" s="29">
        <v>1930</v>
      </c>
      <c r="R39" s="30"/>
      <c r="S39" s="32"/>
    </row>
    <row r="40" spans="1:19" ht="30.6" customHeight="1" x14ac:dyDescent="0.25">
      <c r="A40" s="10" t="s">
        <v>32</v>
      </c>
      <c r="B40" s="9" t="s">
        <v>33</v>
      </c>
      <c r="C40" s="48">
        <f>C41</f>
        <v>3823.3</v>
      </c>
      <c r="D40" s="36">
        <f t="shared" ref="D40:E40" si="9">D41</f>
        <v>3976.2</v>
      </c>
      <c r="E40" s="36">
        <f t="shared" si="9"/>
        <v>4135.3</v>
      </c>
      <c r="R40" s="30"/>
      <c r="S40" s="32"/>
    </row>
    <row r="41" spans="1:19" ht="45.6" customHeight="1" x14ac:dyDescent="0.25">
      <c r="A41" s="10" t="s">
        <v>34</v>
      </c>
      <c r="B41" s="9" t="s">
        <v>35</v>
      </c>
      <c r="C41" s="48">
        <v>3823.3</v>
      </c>
      <c r="D41" s="37">
        <v>3976.2</v>
      </c>
      <c r="E41" s="37">
        <v>4135.3</v>
      </c>
      <c r="R41" s="30"/>
      <c r="S41" s="32"/>
    </row>
    <row r="42" spans="1:19" x14ac:dyDescent="0.25">
      <c r="A42" s="5" t="s">
        <v>36</v>
      </c>
      <c r="B42" s="6" t="s">
        <v>37</v>
      </c>
      <c r="C42" s="47">
        <f t="shared" ref="C42:E43" si="10">C43</f>
        <v>36377.599999999999</v>
      </c>
      <c r="D42" s="35">
        <f t="shared" si="10"/>
        <v>35399.1</v>
      </c>
      <c r="E42" s="35">
        <f t="shared" si="10"/>
        <v>39066.1</v>
      </c>
      <c r="R42" s="30"/>
      <c r="S42" s="32"/>
    </row>
    <row r="43" spans="1:19" x14ac:dyDescent="0.25">
      <c r="A43" s="8" t="s">
        <v>38</v>
      </c>
      <c r="B43" s="9" t="s">
        <v>39</v>
      </c>
      <c r="C43" s="48">
        <f t="shared" si="10"/>
        <v>36377.599999999999</v>
      </c>
      <c r="D43" s="36">
        <f t="shared" si="10"/>
        <v>35399.1</v>
      </c>
      <c r="E43" s="36">
        <f t="shared" si="10"/>
        <v>39066.1</v>
      </c>
      <c r="R43" s="30"/>
      <c r="S43" s="32"/>
    </row>
    <row r="44" spans="1:19" ht="30" x14ac:dyDescent="0.25">
      <c r="A44" s="8" t="s">
        <v>40</v>
      </c>
      <c r="B44" s="9" t="s">
        <v>41</v>
      </c>
      <c r="C44" s="48">
        <v>36377.599999999999</v>
      </c>
      <c r="D44" s="37">
        <v>35399.1</v>
      </c>
      <c r="E44" s="37">
        <v>39066.1</v>
      </c>
      <c r="R44" s="30"/>
      <c r="S44" s="32"/>
    </row>
    <row r="45" spans="1:19" ht="28.5" x14ac:dyDescent="0.25">
      <c r="A45" s="5" t="s">
        <v>42</v>
      </c>
      <c r="B45" s="6" t="s">
        <v>43</v>
      </c>
      <c r="C45" s="47">
        <f t="shared" ref="C45:E46" si="11">C46</f>
        <v>7405.6</v>
      </c>
      <c r="D45" s="35">
        <f t="shared" si="11"/>
        <v>7736.4</v>
      </c>
      <c r="E45" s="35">
        <f t="shared" si="11"/>
        <v>8132.3</v>
      </c>
      <c r="R45" s="30"/>
      <c r="S45" s="32"/>
    </row>
    <row r="46" spans="1:19" x14ac:dyDescent="0.25">
      <c r="A46" s="8" t="s">
        <v>44</v>
      </c>
      <c r="B46" s="9" t="s">
        <v>45</v>
      </c>
      <c r="C46" s="48">
        <f t="shared" si="11"/>
        <v>7405.6</v>
      </c>
      <c r="D46" s="36">
        <f t="shared" si="11"/>
        <v>7736.4</v>
      </c>
      <c r="E46" s="36">
        <f t="shared" si="11"/>
        <v>8132.3</v>
      </c>
      <c r="R46" s="30"/>
      <c r="S46" s="32"/>
    </row>
    <row r="47" spans="1:19" ht="27" customHeight="1" x14ac:dyDescent="0.25">
      <c r="A47" s="8" t="s">
        <v>46</v>
      </c>
      <c r="B47" s="9" t="s">
        <v>47</v>
      </c>
      <c r="C47" s="48">
        <v>7405.6</v>
      </c>
      <c r="D47" s="37">
        <v>7736.4</v>
      </c>
      <c r="E47" s="37">
        <v>8132.3</v>
      </c>
      <c r="R47" s="30"/>
      <c r="S47" s="32"/>
    </row>
    <row r="48" spans="1:19" hidden="1" x14ac:dyDescent="0.25">
      <c r="A48" s="8"/>
      <c r="B48" s="9"/>
      <c r="C48" s="48"/>
      <c r="D48" s="37"/>
      <c r="E48" s="37"/>
      <c r="R48" s="30"/>
      <c r="S48" s="32"/>
    </row>
    <row r="49" spans="1:19" x14ac:dyDescent="0.25">
      <c r="A49" s="5" t="s">
        <v>48</v>
      </c>
      <c r="B49" s="6" t="s">
        <v>49</v>
      </c>
      <c r="C49" s="47">
        <f>C50</f>
        <v>14249</v>
      </c>
      <c r="D49" s="35">
        <f t="shared" ref="D49:E50" si="12">D50</f>
        <v>6298.4</v>
      </c>
      <c r="E49" s="35">
        <f t="shared" si="12"/>
        <v>6550.3</v>
      </c>
      <c r="R49" s="30"/>
      <c r="S49" s="32"/>
    </row>
    <row r="50" spans="1:19" ht="45" x14ac:dyDescent="0.25">
      <c r="A50" s="8" t="s">
        <v>50</v>
      </c>
      <c r="B50" s="9" t="s">
        <v>51</v>
      </c>
      <c r="C50" s="48">
        <f>C51</f>
        <v>14249</v>
      </c>
      <c r="D50" s="36">
        <f t="shared" si="12"/>
        <v>6298.4</v>
      </c>
      <c r="E50" s="36">
        <f t="shared" si="12"/>
        <v>6550.3</v>
      </c>
      <c r="R50" s="30"/>
      <c r="S50" s="32"/>
    </row>
    <row r="51" spans="1:19" ht="60" x14ac:dyDescent="0.25">
      <c r="A51" s="8" t="s">
        <v>52</v>
      </c>
      <c r="B51" s="9" t="s">
        <v>53</v>
      </c>
      <c r="C51" s="48">
        <v>14249</v>
      </c>
      <c r="D51" s="37">
        <v>6298.4</v>
      </c>
      <c r="E51" s="37">
        <v>6550.3</v>
      </c>
      <c r="N51" s="29">
        <v>600</v>
      </c>
      <c r="R51" s="30"/>
      <c r="S51" s="32"/>
    </row>
    <row r="52" spans="1:19" x14ac:dyDescent="0.25">
      <c r="A52" s="5"/>
      <c r="B52" s="6" t="s">
        <v>54</v>
      </c>
      <c r="C52" s="47">
        <f>C53+C62+C74+C72+C67</f>
        <v>46377.799999999996</v>
      </c>
      <c r="D52" s="35">
        <f t="shared" ref="D52:E52" si="13">D53+D62+D74+D72+D67</f>
        <v>43124.9</v>
      </c>
      <c r="E52" s="35">
        <f t="shared" si="13"/>
        <v>43142.2</v>
      </c>
      <c r="R52" s="30"/>
      <c r="S52" s="32"/>
    </row>
    <row r="53" spans="1:19" ht="42.75" x14ac:dyDescent="0.25">
      <c r="A53" s="5" t="s">
        <v>55</v>
      </c>
      <c r="B53" s="6" t="s">
        <v>56</v>
      </c>
      <c r="C53" s="47">
        <f>C55+C57+C59+C61</f>
        <v>41693.199999999997</v>
      </c>
      <c r="D53" s="35">
        <f t="shared" ref="D53:E53" si="14">D55+D57+D59+D61</f>
        <v>39593.800000000003</v>
      </c>
      <c r="E53" s="35">
        <f t="shared" si="14"/>
        <v>39604.699999999997</v>
      </c>
      <c r="R53" s="30"/>
      <c r="S53" s="32"/>
    </row>
    <row r="54" spans="1:19" ht="105" x14ac:dyDescent="0.25">
      <c r="A54" s="8" t="s">
        <v>163</v>
      </c>
      <c r="B54" s="9" t="s">
        <v>164</v>
      </c>
      <c r="C54" s="47">
        <f>C55+C57</f>
        <v>41463.199999999997</v>
      </c>
      <c r="D54" s="35">
        <f t="shared" ref="D54:E54" si="15">D55+D57</f>
        <v>39473.800000000003</v>
      </c>
      <c r="E54" s="35">
        <f t="shared" si="15"/>
        <v>39484.699999999997</v>
      </c>
      <c r="R54" s="30"/>
      <c r="S54" s="32"/>
    </row>
    <row r="55" spans="1:19" ht="75" x14ac:dyDescent="0.25">
      <c r="A55" s="8" t="s">
        <v>57</v>
      </c>
      <c r="B55" s="9" t="s">
        <v>58</v>
      </c>
      <c r="C55" s="48">
        <f>C56</f>
        <v>39763.199999999997</v>
      </c>
      <c r="D55" s="36">
        <f t="shared" ref="D55:E55" si="16">D56</f>
        <v>37773.800000000003</v>
      </c>
      <c r="E55" s="36">
        <f t="shared" si="16"/>
        <v>37784.699999999997</v>
      </c>
      <c r="R55" s="30"/>
      <c r="S55" s="32"/>
    </row>
    <row r="56" spans="1:19" ht="105" x14ac:dyDescent="0.25">
      <c r="A56" s="11" t="s">
        <v>59</v>
      </c>
      <c r="B56" s="9" t="s">
        <v>60</v>
      </c>
      <c r="C56" s="48">
        <v>39763.199999999997</v>
      </c>
      <c r="D56" s="37">
        <v>37773.800000000003</v>
      </c>
      <c r="E56" s="37">
        <v>37784.699999999997</v>
      </c>
      <c r="R56" s="30"/>
      <c r="S56" s="32"/>
    </row>
    <row r="57" spans="1:19" ht="105" x14ac:dyDescent="0.25">
      <c r="A57" s="8" t="s">
        <v>61</v>
      </c>
      <c r="B57" s="9" t="s">
        <v>62</v>
      </c>
      <c r="C57" s="48">
        <f>C58</f>
        <v>1700</v>
      </c>
      <c r="D57" s="36">
        <f t="shared" ref="D57:E57" si="17">D58</f>
        <v>1700</v>
      </c>
      <c r="E57" s="36">
        <f t="shared" si="17"/>
        <v>1700</v>
      </c>
      <c r="R57" s="30"/>
      <c r="S57" s="32"/>
    </row>
    <row r="58" spans="1:19" ht="90" x14ac:dyDescent="0.25">
      <c r="A58" s="11" t="s">
        <v>63</v>
      </c>
      <c r="B58" s="12" t="s">
        <v>64</v>
      </c>
      <c r="C58" s="48">
        <v>1700</v>
      </c>
      <c r="D58" s="37">
        <v>1700</v>
      </c>
      <c r="E58" s="37">
        <v>1700</v>
      </c>
      <c r="R58" s="30"/>
      <c r="S58" s="32"/>
    </row>
    <row r="59" spans="1:19" ht="105" x14ac:dyDescent="0.25">
      <c r="A59" s="8" t="s">
        <v>65</v>
      </c>
      <c r="B59" s="9" t="s">
        <v>66</v>
      </c>
      <c r="C59" s="48">
        <f>C60</f>
        <v>50</v>
      </c>
      <c r="D59" s="36">
        <f t="shared" ref="D59:E59" si="18">D60</f>
        <v>50</v>
      </c>
      <c r="E59" s="36">
        <f t="shared" si="18"/>
        <v>50</v>
      </c>
      <c r="R59" s="30"/>
      <c r="S59" s="32"/>
    </row>
    <row r="60" spans="1:19" ht="90" x14ac:dyDescent="0.25">
      <c r="A60" s="8" t="s">
        <v>67</v>
      </c>
      <c r="B60" s="9" t="s">
        <v>68</v>
      </c>
      <c r="C60" s="48">
        <v>50</v>
      </c>
      <c r="D60" s="37">
        <v>50</v>
      </c>
      <c r="E60" s="37">
        <v>50</v>
      </c>
      <c r="R60" s="30"/>
      <c r="S60" s="32"/>
    </row>
    <row r="61" spans="1:19" ht="90" x14ac:dyDescent="0.25">
      <c r="A61" s="8" t="s">
        <v>69</v>
      </c>
      <c r="B61" s="13" t="s">
        <v>152</v>
      </c>
      <c r="C61" s="48">
        <v>180</v>
      </c>
      <c r="D61" s="37">
        <v>70</v>
      </c>
      <c r="E61" s="37">
        <v>70</v>
      </c>
      <c r="M61" s="29">
        <v>110</v>
      </c>
      <c r="R61" s="30"/>
      <c r="S61" s="32"/>
    </row>
    <row r="62" spans="1:19" ht="28.5" x14ac:dyDescent="0.25">
      <c r="A62" s="5" t="s">
        <v>70</v>
      </c>
      <c r="B62" s="6" t="s">
        <v>71</v>
      </c>
      <c r="C62" s="47">
        <f>C63</f>
        <v>144</v>
      </c>
      <c r="D62" s="35">
        <f t="shared" ref="D62:E62" si="19">D63</f>
        <v>129</v>
      </c>
      <c r="E62" s="35">
        <f t="shared" si="19"/>
        <v>134</v>
      </c>
      <c r="R62" s="30"/>
      <c r="S62" s="32"/>
    </row>
    <row r="63" spans="1:19" ht="27" customHeight="1" x14ac:dyDescent="0.25">
      <c r="A63" s="8" t="s">
        <v>72</v>
      </c>
      <c r="B63" s="9" t="s">
        <v>73</v>
      </c>
      <c r="C63" s="48">
        <v>144</v>
      </c>
      <c r="D63" s="37">
        <v>129</v>
      </c>
      <c r="E63" s="37">
        <v>134</v>
      </c>
      <c r="M63" s="29">
        <v>20</v>
      </c>
      <c r="R63" s="30"/>
      <c r="S63" s="32"/>
    </row>
    <row r="64" spans="1:19" ht="1.1499999999999999" customHeight="1" x14ac:dyDescent="0.25">
      <c r="A64" s="10" t="s">
        <v>166</v>
      </c>
      <c r="B64" s="9" t="s">
        <v>165</v>
      </c>
      <c r="C64" s="48"/>
      <c r="D64" s="37"/>
      <c r="E64" s="37"/>
      <c r="R64" s="30"/>
      <c r="S64" s="32"/>
    </row>
    <row r="65" spans="1:19" ht="30" hidden="1" x14ac:dyDescent="0.25">
      <c r="A65" s="10" t="s">
        <v>167</v>
      </c>
      <c r="B65" s="9" t="s">
        <v>74</v>
      </c>
      <c r="C65" s="48"/>
      <c r="D65" s="37"/>
      <c r="E65" s="37"/>
      <c r="R65" s="30"/>
      <c r="S65" s="32"/>
    </row>
    <row r="66" spans="1:19" ht="30" hidden="1" x14ac:dyDescent="0.25">
      <c r="A66" s="10" t="s">
        <v>168</v>
      </c>
      <c r="B66" s="9" t="s">
        <v>75</v>
      </c>
      <c r="C66" s="48"/>
      <c r="D66" s="37"/>
      <c r="E66" s="37"/>
      <c r="R66" s="30"/>
      <c r="S66" s="32"/>
    </row>
    <row r="67" spans="1:19" ht="28.5" x14ac:dyDescent="0.25">
      <c r="A67" s="5" t="s">
        <v>76</v>
      </c>
      <c r="B67" s="6" t="s">
        <v>77</v>
      </c>
      <c r="C67" s="47">
        <f>C71+C69</f>
        <v>156.19999999999999</v>
      </c>
      <c r="D67" s="35">
        <f>D71+D69</f>
        <v>37.699999999999996</v>
      </c>
      <c r="E67" s="35">
        <f>E71+E69</f>
        <v>39.1</v>
      </c>
      <c r="R67" s="30"/>
      <c r="S67" s="32"/>
    </row>
    <row r="68" spans="1:19" ht="0.6" customHeight="1" x14ac:dyDescent="0.25">
      <c r="A68" s="8" t="s">
        <v>169</v>
      </c>
      <c r="B68" s="9" t="s">
        <v>170</v>
      </c>
      <c r="C68" s="47"/>
      <c r="D68" s="37"/>
      <c r="E68" s="37"/>
      <c r="R68" s="30"/>
      <c r="S68" s="32"/>
    </row>
    <row r="69" spans="1:19" ht="40.9" customHeight="1" x14ac:dyDescent="0.25">
      <c r="A69" s="8" t="s">
        <v>172</v>
      </c>
      <c r="B69" s="9" t="s">
        <v>171</v>
      </c>
      <c r="C69" s="48">
        <v>53.7</v>
      </c>
      <c r="D69" s="37">
        <v>3.9</v>
      </c>
      <c r="E69" s="37">
        <v>4</v>
      </c>
      <c r="M69" s="29">
        <v>50</v>
      </c>
      <c r="R69" s="30"/>
      <c r="S69" s="32"/>
    </row>
    <row r="70" spans="1:19" hidden="1" x14ac:dyDescent="0.25">
      <c r="A70" s="8" t="s">
        <v>174</v>
      </c>
      <c r="B70" s="9" t="s">
        <v>173</v>
      </c>
      <c r="C70" s="47">
        <v>31.3</v>
      </c>
      <c r="D70" s="37"/>
      <c r="E70" s="37"/>
      <c r="R70" s="30"/>
      <c r="S70" s="32"/>
    </row>
    <row r="71" spans="1:19" ht="30" x14ac:dyDescent="0.25">
      <c r="A71" s="10" t="s">
        <v>78</v>
      </c>
      <c r="B71" s="9" t="s">
        <v>79</v>
      </c>
      <c r="C71" s="48">
        <v>102.5</v>
      </c>
      <c r="D71" s="37">
        <v>33.799999999999997</v>
      </c>
      <c r="E71" s="37">
        <v>35.1</v>
      </c>
      <c r="M71" s="29">
        <v>70</v>
      </c>
      <c r="R71" s="30"/>
      <c r="S71" s="32"/>
    </row>
    <row r="72" spans="1:19" ht="28.5" x14ac:dyDescent="0.25">
      <c r="A72" s="5" t="s">
        <v>80</v>
      </c>
      <c r="B72" s="6" t="s">
        <v>81</v>
      </c>
      <c r="C72" s="47">
        <f>C73</f>
        <v>1020</v>
      </c>
      <c r="D72" s="35">
        <f t="shared" ref="D72:E72" si="20">D73</f>
        <v>1000</v>
      </c>
      <c r="E72" s="35">
        <f t="shared" si="20"/>
        <v>1000</v>
      </c>
      <c r="R72" s="30"/>
      <c r="S72" s="32"/>
    </row>
    <row r="73" spans="1:19" ht="75" x14ac:dyDescent="0.25">
      <c r="A73" s="10" t="s">
        <v>82</v>
      </c>
      <c r="B73" s="9" t="s">
        <v>83</v>
      </c>
      <c r="C73" s="48">
        <v>1020</v>
      </c>
      <c r="D73" s="37">
        <v>1000</v>
      </c>
      <c r="E73" s="37">
        <v>1000</v>
      </c>
      <c r="M73" s="29">
        <v>8750</v>
      </c>
      <c r="N73" s="29">
        <v>-8730</v>
      </c>
      <c r="R73" s="30"/>
      <c r="S73" s="32"/>
    </row>
    <row r="74" spans="1:19" x14ac:dyDescent="0.25">
      <c r="A74" s="5" t="s">
        <v>84</v>
      </c>
      <c r="B74" s="6" t="s">
        <v>85</v>
      </c>
      <c r="C74" s="47">
        <v>3364.4</v>
      </c>
      <c r="D74" s="38">
        <v>2364.4</v>
      </c>
      <c r="E74" s="38">
        <v>2364.4</v>
      </c>
      <c r="L74" s="29">
        <v>1000</v>
      </c>
      <c r="R74" s="30"/>
      <c r="S74" s="32"/>
    </row>
    <row r="75" spans="1:19" x14ac:dyDescent="0.25">
      <c r="A75" s="5" t="s">
        <v>86</v>
      </c>
      <c r="B75" s="6" t="s">
        <v>87</v>
      </c>
      <c r="C75" s="47">
        <f>C76+C134+C135</f>
        <v>1461409.66209</v>
      </c>
      <c r="D75" s="35">
        <f t="shared" ref="D75:E75" si="21">D76+D134+D135</f>
        <v>592984.97100000002</v>
      </c>
      <c r="E75" s="35">
        <f t="shared" si="21"/>
        <v>615157.48499999999</v>
      </c>
      <c r="R75" s="30"/>
      <c r="S75" s="32"/>
    </row>
    <row r="76" spans="1:19" ht="42.75" x14ac:dyDescent="0.25">
      <c r="A76" s="5" t="s">
        <v>88</v>
      </c>
      <c r="B76" s="6" t="s">
        <v>89</v>
      </c>
      <c r="C76" s="47">
        <f>C77+C109+C81+C128</f>
        <v>1446115.2242300001</v>
      </c>
      <c r="D76" s="35">
        <f t="shared" ref="D76:E76" si="22">D77+D109+D81+D128</f>
        <v>592984.97100000002</v>
      </c>
      <c r="E76" s="35">
        <f t="shared" si="22"/>
        <v>615157.48499999999</v>
      </c>
      <c r="R76" s="30"/>
      <c r="S76" s="32"/>
    </row>
    <row r="77" spans="1:19" ht="28.5" x14ac:dyDescent="0.25">
      <c r="A77" s="5" t="s">
        <v>90</v>
      </c>
      <c r="B77" s="6" t="s">
        <v>91</v>
      </c>
      <c r="C77" s="47">
        <f>C78+C79+C80</f>
        <v>297899.59999999998</v>
      </c>
      <c r="D77" s="35">
        <f t="shared" ref="D77:E77" si="23">D78+D79+D80</f>
        <v>153920</v>
      </c>
      <c r="E77" s="35">
        <f t="shared" si="23"/>
        <v>153920</v>
      </c>
      <c r="R77" s="30"/>
      <c r="S77" s="32"/>
    </row>
    <row r="78" spans="1:19" ht="45" x14ac:dyDescent="0.25">
      <c r="A78" s="8" t="s">
        <v>92</v>
      </c>
      <c r="B78" s="9" t="s">
        <v>93</v>
      </c>
      <c r="C78" s="49">
        <v>192400</v>
      </c>
      <c r="D78" s="37">
        <v>153920</v>
      </c>
      <c r="E78" s="37">
        <v>153920</v>
      </c>
      <c r="R78" s="30"/>
      <c r="S78" s="32"/>
    </row>
    <row r="79" spans="1:19" ht="39" customHeight="1" x14ac:dyDescent="0.25">
      <c r="A79" s="8" t="s">
        <v>94</v>
      </c>
      <c r="B79" s="9" t="s">
        <v>95</v>
      </c>
      <c r="C79" s="49">
        <v>97200</v>
      </c>
      <c r="D79" s="37"/>
      <c r="E79" s="37"/>
      <c r="I79" s="27">
        <v>8400</v>
      </c>
      <c r="N79" s="29">
        <v>2000</v>
      </c>
      <c r="O79" s="27">
        <v>77800</v>
      </c>
      <c r="R79" s="30"/>
      <c r="S79" s="32"/>
    </row>
    <row r="80" spans="1:19" ht="30.6" customHeight="1" x14ac:dyDescent="0.25">
      <c r="A80" s="8" t="s">
        <v>96</v>
      </c>
      <c r="B80" s="9" t="s">
        <v>97</v>
      </c>
      <c r="C80" s="49">
        <v>8299.6</v>
      </c>
      <c r="D80" s="37"/>
      <c r="E80" s="37"/>
      <c r="L80" s="29">
        <v>6489</v>
      </c>
      <c r="N80" s="29">
        <v>1810.6</v>
      </c>
      <c r="R80" s="30"/>
      <c r="S80" s="32"/>
    </row>
    <row r="81" spans="1:19" ht="30.6" customHeight="1" x14ac:dyDescent="0.25">
      <c r="A81" s="5" t="s">
        <v>98</v>
      </c>
      <c r="B81" s="6" t="s">
        <v>99</v>
      </c>
      <c r="C81" s="47">
        <f>C82+C84+C88+C89+C90+C91+C92+C94+C97+C98+C99+C101+C100+C83</f>
        <v>663618.43122999999</v>
      </c>
      <c r="D81" s="35">
        <f t="shared" ref="D81:E81" si="24">D83+D88+D91+D92+D93+D94+D101+D89+D82+D86+D85+D98+D97+D99+D84</f>
        <v>4060</v>
      </c>
      <c r="E81" s="35">
        <f t="shared" si="24"/>
        <v>5350</v>
      </c>
      <c r="R81" s="30"/>
      <c r="S81" s="32"/>
    </row>
    <row r="82" spans="1:19" ht="46.9" customHeight="1" x14ac:dyDescent="0.25">
      <c r="A82" s="14" t="s">
        <v>100</v>
      </c>
      <c r="B82" s="9" t="s">
        <v>153</v>
      </c>
      <c r="C82" s="49">
        <v>6938.4</v>
      </c>
      <c r="D82" s="37">
        <v>0</v>
      </c>
      <c r="E82" s="37">
        <v>0</v>
      </c>
      <c r="N82" s="29">
        <v>-165091.6</v>
      </c>
      <c r="R82" s="30"/>
      <c r="S82" s="32"/>
    </row>
    <row r="83" spans="1:19" ht="48.6" customHeight="1" x14ac:dyDescent="0.25">
      <c r="A83" s="8" t="s">
        <v>202</v>
      </c>
      <c r="B83" s="9" t="s">
        <v>201</v>
      </c>
      <c r="C83" s="49">
        <v>12896.27</v>
      </c>
      <c r="D83" s="37"/>
      <c r="E83" s="37"/>
      <c r="N83" s="29">
        <v>12896.27</v>
      </c>
      <c r="R83" s="30"/>
      <c r="S83" s="32"/>
    </row>
    <row r="84" spans="1:19" ht="68.45" customHeight="1" x14ac:dyDescent="0.25">
      <c r="A84" s="8" t="s">
        <v>162</v>
      </c>
      <c r="B84" s="9" t="s">
        <v>161</v>
      </c>
      <c r="C84" s="49">
        <v>2703.5353599999999</v>
      </c>
      <c r="D84" s="37">
        <v>34</v>
      </c>
      <c r="E84" s="37">
        <v>34</v>
      </c>
      <c r="I84" s="27">
        <v>3.5360000000000003E-2</v>
      </c>
      <c r="R84" s="30"/>
      <c r="S84" s="32"/>
    </row>
    <row r="85" spans="1:19" ht="38.450000000000003" hidden="1" customHeight="1" x14ac:dyDescent="0.25">
      <c r="A85" s="8" t="s">
        <v>156</v>
      </c>
      <c r="B85" s="9" t="s">
        <v>155</v>
      </c>
      <c r="C85" s="49"/>
      <c r="D85" s="37"/>
      <c r="E85" s="37"/>
      <c r="R85" s="30"/>
      <c r="S85" s="32"/>
    </row>
    <row r="86" spans="1:19" ht="29.45" hidden="1" customHeight="1" x14ac:dyDescent="0.25">
      <c r="A86" s="8" t="s">
        <v>101</v>
      </c>
      <c r="B86" s="9" t="s">
        <v>175</v>
      </c>
      <c r="C86" s="49"/>
      <c r="D86" s="37"/>
      <c r="E86" s="37"/>
      <c r="R86" s="30"/>
      <c r="S86" s="32"/>
    </row>
    <row r="87" spans="1:19" ht="44.45" hidden="1" customHeight="1" x14ac:dyDescent="0.25">
      <c r="A87" s="8"/>
      <c r="B87" s="9" t="s">
        <v>176</v>
      </c>
      <c r="C87" s="49"/>
      <c r="D87" s="37"/>
      <c r="E87" s="37"/>
      <c r="R87" s="30"/>
      <c r="S87" s="32"/>
    </row>
    <row r="88" spans="1:19" ht="75" x14ac:dyDescent="0.25">
      <c r="A88" s="8" t="s">
        <v>102</v>
      </c>
      <c r="B88" s="9" t="s">
        <v>103</v>
      </c>
      <c r="C88" s="49">
        <v>20193.939399999999</v>
      </c>
      <c r="D88" s="37">
        <v>213</v>
      </c>
      <c r="E88" s="37">
        <v>213</v>
      </c>
      <c r="I88" s="40">
        <v>3.9399999999999998E-2</v>
      </c>
      <c r="R88" s="30"/>
      <c r="S88" s="32"/>
    </row>
    <row r="89" spans="1:19" ht="44.45" customHeight="1" x14ac:dyDescent="0.25">
      <c r="A89" s="8" t="s">
        <v>104</v>
      </c>
      <c r="B89" s="9" t="s">
        <v>105</v>
      </c>
      <c r="C89" s="49">
        <v>187572.72881999999</v>
      </c>
      <c r="D89" s="37">
        <v>0</v>
      </c>
      <c r="E89" s="37">
        <v>0</v>
      </c>
      <c r="I89" s="29">
        <v>-7.1179999999999993E-2</v>
      </c>
      <c r="R89" s="30"/>
      <c r="S89" s="32"/>
    </row>
    <row r="90" spans="1:19" ht="38.450000000000003" customHeight="1" x14ac:dyDescent="0.25">
      <c r="A90" s="8" t="s">
        <v>178</v>
      </c>
      <c r="B90" s="28" t="s">
        <v>179</v>
      </c>
      <c r="C90" s="49">
        <v>8000</v>
      </c>
      <c r="D90" s="37"/>
      <c r="E90" s="37"/>
      <c r="R90" s="30"/>
      <c r="S90" s="32"/>
    </row>
    <row r="91" spans="1:19" ht="55.15" customHeight="1" x14ac:dyDescent="0.25">
      <c r="A91" s="8" t="s">
        <v>106</v>
      </c>
      <c r="B91" s="9" t="s">
        <v>107</v>
      </c>
      <c r="C91" s="49">
        <v>560</v>
      </c>
      <c r="D91" s="37">
        <v>0</v>
      </c>
      <c r="E91" s="37">
        <v>0</v>
      </c>
      <c r="R91" s="30"/>
      <c r="S91" s="32"/>
    </row>
    <row r="92" spans="1:19" ht="45" x14ac:dyDescent="0.25">
      <c r="A92" s="15" t="s">
        <v>108</v>
      </c>
      <c r="B92" s="16" t="s">
        <v>109</v>
      </c>
      <c r="C92" s="49">
        <v>2767.4135999999999</v>
      </c>
      <c r="D92" s="37"/>
      <c r="E92" s="37"/>
      <c r="I92" s="27">
        <v>-3.5999999999999999E-3</v>
      </c>
      <c r="N92" s="29">
        <v>593.0172</v>
      </c>
      <c r="R92" s="30"/>
      <c r="S92" s="32"/>
    </row>
    <row r="93" spans="1:19" ht="1.1499999999999999" hidden="1" customHeight="1" x14ac:dyDescent="0.25">
      <c r="A93" s="14" t="s">
        <v>110</v>
      </c>
      <c r="B93" s="16" t="s">
        <v>111</v>
      </c>
      <c r="C93" s="49"/>
      <c r="D93" s="37"/>
      <c r="E93" s="37"/>
      <c r="R93" s="30"/>
      <c r="S93" s="32"/>
    </row>
    <row r="94" spans="1:19" ht="30.6" customHeight="1" x14ac:dyDescent="0.25">
      <c r="A94" s="10" t="s">
        <v>112</v>
      </c>
      <c r="B94" s="9" t="s">
        <v>113</v>
      </c>
      <c r="C94" s="48">
        <f>C96</f>
        <v>142.30000000000001</v>
      </c>
      <c r="D94" s="37">
        <v>0</v>
      </c>
      <c r="E94" s="37">
        <v>0</v>
      </c>
      <c r="R94" s="30"/>
      <c r="S94" s="32"/>
    </row>
    <row r="95" spans="1:19" ht="29.45" hidden="1" customHeight="1" x14ac:dyDescent="0.25">
      <c r="A95" s="8"/>
      <c r="B95" s="17" t="s">
        <v>114</v>
      </c>
      <c r="C95" s="49"/>
      <c r="D95" s="37"/>
      <c r="E95" s="37"/>
      <c r="R95" s="30"/>
      <c r="S95" s="32"/>
    </row>
    <row r="96" spans="1:19" ht="33.6" hidden="1" customHeight="1" x14ac:dyDescent="0.25">
      <c r="A96" s="8"/>
      <c r="B96" s="17" t="s">
        <v>115</v>
      </c>
      <c r="C96" s="49">
        <v>142.30000000000001</v>
      </c>
      <c r="D96" s="37">
        <v>141.6</v>
      </c>
      <c r="E96" s="37">
        <v>145.1</v>
      </c>
      <c r="R96" s="30"/>
      <c r="S96" s="32"/>
    </row>
    <row r="97" spans="1:19" ht="46.15" customHeight="1" x14ac:dyDescent="0.25">
      <c r="A97" s="8" t="s">
        <v>160</v>
      </c>
      <c r="B97" s="17" t="s">
        <v>159</v>
      </c>
      <c r="C97" s="49">
        <v>5050.5050499999998</v>
      </c>
      <c r="D97" s="37">
        <v>0</v>
      </c>
      <c r="E97" s="37">
        <v>0</v>
      </c>
      <c r="I97" s="27">
        <v>5.0499999999999998E-3</v>
      </c>
      <c r="K97" s="33"/>
      <c r="R97" s="30"/>
      <c r="S97" s="32"/>
    </row>
    <row r="98" spans="1:19" ht="28.9" customHeight="1" x14ac:dyDescent="0.25">
      <c r="A98" s="8" t="s">
        <v>157</v>
      </c>
      <c r="B98" s="17" t="s">
        <v>158</v>
      </c>
      <c r="C98" s="49">
        <v>37960</v>
      </c>
      <c r="D98" s="37">
        <v>0</v>
      </c>
      <c r="E98" s="37">
        <v>0</v>
      </c>
      <c r="I98" s="27">
        <v>-0.06</v>
      </c>
      <c r="J98" s="33">
        <v>-201320.1</v>
      </c>
      <c r="K98" s="27">
        <v>-16620.34</v>
      </c>
      <c r="R98" s="30"/>
      <c r="S98" s="32"/>
    </row>
    <row r="99" spans="1:19" ht="44.45" customHeight="1" x14ac:dyDescent="0.25">
      <c r="A99" s="8" t="s">
        <v>187</v>
      </c>
      <c r="B99" s="17" t="s">
        <v>188</v>
      </c>
      <c r="C99" s="49">
        <v>91279.899000000005</v>
      </c>
      <c r="D99" s="37">
        <v>0</v>
      </c>
      <c r="E99" s="37">
        <v>0</v>
      </c>
      <c r="I99" s="27">
        <v>2.4250000000000001E-2</v>
      </c>
      <c r="N99" s="29">
        <v>-1862.5252499999999</v>
      </c>
      <c r="R99" s="30"/>
      <c r="S99" s="32"/>
    </row>
    <row r="100" spans="1:19" ht="59.45" customHeight="1" x14ac:dyDescent="0.25">
      <c r="A100" s="8" t="s">
        <v>181</v>
      </c>
      <c r="B100" s="17" t="s">
        <v>180</v>
      </c>
      <c r="C100" s="49">
        <v>217940.44</v>
      </c>
      <c r="D100" s="37"/>
      <c r="E100" s="37"/>
      <c r="I100" s="27">
        <v>16620.34</v>
      </c>
      <c r="K100" s="27">
        <v>201320.1</v>
      </c>
      <c r="R100" s="30"/>
      <c r="S100" s="32"/>
    </row>
    <row r="101" spans="1:19" ht="21" customHeight="1" x14ac:dyDescent="0.25">
      <c r="A101" s="8" t="s">
        <v>116</v>
      </c>
      <c r="B101" s="9" t="s">
        <v>117</v>
      </c>
      <c r="C101" s="49">
        <f>C104+C105+C102+C108+C103+C107+C106</f>
        <v>69613</v>
      </c>
      <c r="D101" s="37">
        <f>D104</f>
        <v>3813</v>
      </c>
      <c r="E101" s="37">
        <f>E104+E102</f>
        <v>5103</v>
      </c>
      <c r="I101" s="27">
        <v>19121</v>
      </c>
      <c r="R101" s="30"/>
      <c r="S101" s="32"/>
    </row>
    <row r="102" spans="1:19" ht="1.1499999999999999" hidden="1" customHeight="1" x14ac:dyDescent="0.25">
      <c r="A102" s="14"/>
      <c r="B102" s="9" t="s">
        <v>189</v>
      </c>
      <c r="C102" s="49">
        <v>0</v>
      </c>
      <c r="D102" s="37">
        <v>0</v>
      </c>
      <c r="E102" s="37">
        <v>1290</v>
      </c>
      <c r="R102" s="30"/>
      <c r="S102" s="32"/>
    </row>
    <row r="103" spans="1:19" ht="35.450000000000003" hidden="1" customHeight="1" x14ac:dyDescent="0.25">
      <c r="A103" s="14"/>
      <c r="B103" s="9" t="s">
        <v>186</v>
      </c>
      <c r="C103" s="49">
        <v>17000</v>
      </c>
      <c r="D103" s="37"/>
      <c r="E103" s="37"/>
      <c r="Q103" s="33"/>
      <c r="R103" s="30"/>
      <c r="S103" s="32"/>
    </row>
    <row r="104" spans="1:19" ht="56.45" hidden="1" customHeight="1" x14ac:dyDescent="0.25">
      <c r="A104" s="14"/>
      <c r="B104" s="9" t="s">
        <v>118</v>
      </c>
      <c r="C104" s="49">
        <v>3813</v>
      </c>
      <c r="D104" s="37">
        <v>3813</v>
      </c>
      <c r="E104" s="37">
        <v>3813</v>
      </c>
      <c r="R104" s="30"/>
      <c r="S104" s="32"/>
    </row>
    <row r="105" spans="1:19" ht="40.15" hidden="1" customHeight="1" x14ac:dyDescent="0.25">
      <c r="A105" s="14"/>
      <c r="B105" s="9" t="s">
        <v>119</v>
      </c>
      <c r="C105" s="49">
        <v>20172</v>
      </c>
      <c r="D105" s="37">
        <v>0</v>
      </c>
      <c r="E105" s="37">
        <v>0</v>
      </c>
      <c r="R105" s="30"/>
      <c r="S105" s="32"/>
    </row>
    <row r="106" spans="1:19" ht="60.6" hidden="1" customHeight="1" x14ac:dyDescent="0.25">
      <c r="A106" s="8"/>
      <c r="B106" s="9" t="s">
        <v>194</v>
      </c>
      <c r="C106" s="49">
        <v>23121</v>
      </c>
      <c r="D106" s="37"/>
      <c r="E106" s="37"/>
      <c r="I106" s="27">
        <v>23121</v>
      </c>
      <c r="R106" s="30"/>
      <c r="S106" s="32"/>
    </row>
    <row r="107" spans="1:19" ht="43.9" hidden="1" customHeight="1" x14ac:dyDescent="0.25">
      <c r="A107" s="8"/>
      <c r="B107" s="9" t="s">
        <v>190</v>
      </c>
      <c r="C107" s="49">
        <v>5157</v>
      </c>
      <c r="D107" s="37">
        <v>0</v>
      </c>
      <c r="E107" s="37">
        <v>0</v>
      </c>
      <c r="I107" s="27">
        <v>-4000</v>
      </c>
      <c r="N107" s="29">
        <v>5157</v>
      </c>
      <c r="R107" s="30"/>
      <c r="S107" s="32"/>
    </row>
    <row r="108" spans="1:19" ht="44.45" hidden="1" customHeight="1" x14ac:dyDescent="0.25">
      <c r="A108" s="8"/>
      <c r="B108" s="9" t="s">
        <v>203</v>
      </c>
      <c r="C108" s="49">
        <v>350</v>
      </c>
      <c r="D108" s="37"/>
      <c r="E108" s="37"/>
      <c r="N108" s="29">
        <v>350</v>
      </c>
      <c r="R108" s="30"/>
      <c r="S108" s="32"/>
    </row>
    <row r="109" spans="1:19" ht="28.5" x14ac:dyDescent="0.25">
      <c r="A109" s="5" t="s">
        <v>120</v>
      </c>
      <c r="B109" s="6" t="s">
        <v>121</v>
      </c>
      <c r="C109" s="47">
        <f>C110+C123+C126+C127</f>
        <v>440746.39999999997</v>
      </c>
      <c r="D109" s="35">
        <f t="shared" ref="D109:E109" si="25">D110+D123+D126+D127</f>
        <v>432369.99999999994</v>
      </c>
      <c r="E109" s="35">
        <f t="shared" si="25"/>
        <v>453213.29999999993</v>
      </c>
      <c r="R109" s="30"/>
      <c r="S109" s="32"/>
    </row>
    <row r="110" spans="1:19" ht="48.6" customHeight="1" x14ac:dyDescent="0.25">
      <c r="A110" s="8" t="s">
        <v>122</v>
      </c>
      <c r="B110" s="9" t="s">
        <v>123</v>
      </c>
      <c r="C110" s="48">
        <f>C111+C112+C113+C114+C115+C117+C119+C120+C121+C116+C118+C122</f>
        <v>440625.99999999994</v>
      </c>
      <c r="D110" s="36">
        <f>D111+D112+D113+D114+D115+D117+D119+D120+D121+D116+D118+D122</f>
        <v>421345.59999999992</v>
      </c>
      <c r="E110" s="36">
        <f t="shared" ref="E110" si="26">E111+E112+E113+E114+E115+E117+E119+E120+E121+E116+E118+E122</f>
        <v>441691.79999999993</v>
      </c>
      <c r="P110" s="32"/>
      <c r="R110" s="30"/>
      <c r="S110" s="32"/>
    </row>
    <row r="111" spans="1:19" ht="123" hidden="1" customHeight="1" x14ac:dyDescent="0.25">
      <c r="A111" s="8" t="s">
        <v>122</v>
      </c>
      <c r="B111" s="9" t="s">
        <v>124</v>
      </c>
      <c r="C111" s="49">
        <v>676.7</v>
      </c>
      <c r="D111" s="37">
        <v>493</v>
      </c>
      <c r="E111" s="37">
        <v>493</v>
      </c>
      <c r="L111" s="29">
        <v>-52.9</v>
      </c>
      <c r="N111" s="29">
        <v>1.9</v>
      </c>
      <c r="R111" s="30"/>
      <c r="S111" s="32"/>
    </row>
    <row r="112" spans="1:19" ht="100.9" hidden="1" customHeight="1" x14ac:dyDescent="0.25">
      <c r="A112" s="8" t="s">
        <v>122</v>
      </c>
      <c r="B112" s="12" t="s">
        <v>199</v>
      </c>
      <c r="C112" s="49"/>
      <c r="D112" s="37">
        <v>0</v>
      </c>
      <c r="E112" s="37">
        <v>0</v>
      </c>
      <c r="L112" s="29">
        <v>3</v>
      </c>
      <c r="N112" s="29">
        <v>-3</v>
      </c>
      <c r="R112" s="30"/>
      <c r="S112" s="32"/>
    </row>
    <row r="113" spans="1:19" ht="165" hidden="1" x14ac:dyDescent="0.25">
      <c r="A113" s="8" t="s">
        <v>122</v>
      </c>
      <c r="B113" s="12" t="s">
        <v>125</v>
      </c>
      <c r="C113" s="49">
        <v>117908.5</v>
      </c>
      <c r="D113" s="37">
        <v>118443</v>
      </c>
      <c r="E113" s="37">
        <v>124484</v>
      </c>
      <c r="L113" s="29">
        <v>1604</v>
      </c>
      <c r="N113" s="29">
        <v>5600</v>
      </c>
      <c r="O113" s="30">
        <v>1471.3</v>
      </c>
      <c r="R113" s="30"/>
      <c r="S113" s="32"/>
    </row>
    <row r="114" spans="1:19" ht="180" hidden="1" x14ac:dyDescent="0.25">
      <c r="A114" s="8" t="s">
        <v>122</v>
      </c>
      <c r="B114" s="12" t="s">
        <v>126</v>
      </c>
      <c r="C114" s="49">
        <v>307049</v>
      </c>
      <c r="D114" s="37">
        <v>286636</v>
      </c>
      <c r="E114" s="37">
        <v>300903</v>
      </c>
      <c r="N114" s="29">
        <v>3919</v>
      </c>
      <c r="R114" s="30"/>
      <c r="S114" s="32"/>
    </row>
    <row r="115" spans="1:19" ht="45" hidden="1" x14ac:dyDescent="0.25">
      <c r="A115" s="8" t="s">
        <v>122</v>
      </c>
      <c r="B115" s="9" t="s">
        <v>127</v>
      </c>
      <c r="C115" s="49">
        <v>263.5</v>
      </c>
      <c r="D115" s="37">
        <v>263.5</v>
      </c>
      <c r="E115" s="37">
        <v>263.5</v>
      </c>
      <c r="R115" s="30"/>
      <c r="S115" s="32"/>
    </row>
    <row r="116" spans="1:19" ht="13.15" hidden="1" customHeight="1" x14ac:dyDescent="0.25">
      <c r="A116" s="8" t="s">
        <v>122</v>
      </c>
      <c r="B116" s="9" t="s">
        <v>128</v>
      </c>
      <c r="C116" s="49">
        <v>0.5</v>
      </c>
      <c r="D116" s="37">
        <v>0.5</v>
      </c>
      <c r="E116" s="37">
        <v>0.5</v>
      </c>
      <c r="R116" s="30"/>
      <c r="S116" s="32"/>
    </row>
    <row r="117" spans="1:19" ht="32.450000000000003" hidden="1" customHeight="1" x14ac:dyDescent="0.25">
      <c r="A117" s="8" t="s">
        <v>122</v>
      </c>
      <c r="B117" s="9" t="s">
        <v>129</v>
      </c>
      <c r="C117" s="49">
        <v>0</v>
      </c>
      <c r="D117" s="37">
        <v>0</v>
      </c>
      <c r="E117" s="37">
        <v>0</v>
      </c>
      <c r="R117" s="30"/>
      <c r="S117" s="32"/>
    </row>
    <row r="118" spans="1:19" ht="90" hidden="1" x14ac:dyDescent="0.25">
      <c r="A118" s="8" t="s">
        <v>122</v>
      </c>
      <c r="B118" s="9" t="s">
        <v>130</v>
      </c>
      <c r="C118" s="49">
        <v>4814.3</v>
      </c>
      <c r="D118" s="37">
        <v>4814.3</v>
      </c>
      <c r="E118" s="37">
        <v>4814.3</v>
      </c>
      <c r="R118" s="30"/>
      <c r="S118" s="32"/>
    </row>
    <row r="119" spans="1:19" ht="62.45" hidden="1" customHeight="1" x14ac:dyDescent="0.25">
      <c r="A119" s="8" t="s">
        <v>122</v>
      </c>
      <c r="B119" s="9" t="s">
        <v>131</v>
      </c>
      <c r="C119" s="49">
        <v>7064.3</v>
      </c>
      <c r="D119" s="37">
        <v>8109.6</v>
      </c>
      <c r="E119" s="37">
        <v>8109.6</v>
      </c>
      <c r="N119" s="29">
        <v>-1045.3</v>
      </c>
      <c r="R119" s="30"/>
      <c r="S119" s="32"/>
    </row>
    <row r="120" spans="1:19" ht="60" hidden="1" x14ac:dyDescent="0.25">
      <c r="A120" s="8" t="s">
        <v>122</v>
      </c>
      <c r="B120" s="9" t="s">
        <v>132</v>
      </c>
      <c r="C120" s="49">
        <v>0</v>
      </c>
      <c r="D120" s="37">
        <v>0</v>
      </c>
      <c r="E120" s="37">
        <v>0</v>
      </c>
      <c r="R120" s="30"/>
      <c r="S120" s="32"/>
    </row>
    <row r="121" spans="1:19" ht="60" hidden="1" x14ac:dyDescent="0.25">
      <c r="A121" s="8" t="s">
        <v>122</v>
      </c>
      <c r="B121" s="9" t="s">
        <v>133</v>
      </c>
      <c r="C121" s="49">
        <v>923.6</v>
      </c>
      <c r="D121" s="37">
        <v>960.1</v>
      </c>
      <c r="E121" s="37">
        <v>998.3</v>
      </c>
      <c r="R121" s="30"/>
      <c r="S121" s="32"/>
    </row>
    <row r="122" spans="1:19" ht="52.15" hidden="1" customHeight="1" x14ac:dyDescent="0.25">
      <c r="A122" s="8" t="s">
        <v>122</v>
      </c>
      <c r="B122" s="12" t="s">
        <v>200</v>
      </c>
      <c r="C122" s="49">
        <v>1925.6</v>
      </c>
      <c r="D122" s="37">
        <v>1625.6</v>
      </c>
      <c r="E122" s="37">
        <v>1625.6</v>
      </c>
      <c r="L122" s="29">
        <v>300</v>
      </c>
      <c r="R122" s="30"/>
      <c r="S122" s="32"/>
    </row>
    <row r="123" spans="1:19" ht="39.6" hidden="1" customHeight="1" x14ac:dyDescent="0.25">
      <c r="A123" s="8" t="s">
        <v>134</v>
      </c>
      <c r="B123" s="12" t="s">
        <v>154</v>
      </c>
      <c r="C123" s="48">
        <f>C124+C125</f>
        <v>0</v>
      </c>
      <c r="D123" s="36">
        <f t="shared" ref="D123:E123" si="27">D124+D125</f>
        <v>0</v>
      </c>
      <c r="E123" s="36">
        <f t="shared" si="27"/>
        <v>0</v>
      </c>
      <c r="R123" s="30"/>
      <c r="S123" s="32"/>
    </row>
    <row r="124" spans="1:19" ht="76.900000000000006" hidden="1" customHeight="1" x14ac:dyDescent="0.25">
      <c r="A124" s="8"/>
      <c r="B124" s="12" t="s">
        <v>135</v>
      </c>
      <c r="C124" s="49">
        <v>0</v>
      </c>
      <c r="D124" s="37">
        <v>0</v>
      </c>
      <c r="E124" s="37">
        <v>0</v>
      </c>
      <c r="R124" s="30"/>
      <c r="S124" s="32"/>
    </row>
    <row r="125" spans="1:19" ht="55.15" hidden="1" customHeight="1" x14ac:dyDescent="0.25">
      <c r="A125" s="8"/>
      <c r="B125" s="12" t="s">
        <v>136</v>
      </c>
      <c r="C125" s="49">
        <v>0</v>
      </c>
      <c r="D125" s="37">
        <v>0</v>
      </c>
      <c r="E125" s="37">
        <v>0</v>
      </c>
      <c r="R125" s="30"/>
      <c r="S125" s="32"/>
    </row>
    <row r="126" spans="1:19" ht="90" x14ac:dyDescent="0.25">
      <c r="A126" s="8" t="s">
        <v>137</v>
      </c>
      <c r="B126" s="12" t="s">
        <v>138</v>
      </c>
      <c r="C126" s="49">
        <v>120.4</v>
      </c>
      <c r="D126" s="37">
        <v>283</v>
      </c>
      <c r="E126" s="37">
        <v>283</v>
      </c>
      <c r="L126" s="29">
        <v>-120</v>
      </c>
      <c r="N126" s="29">
        <v>-42.6</v>
      </c>
      <c r="R126" s="30"/>
      <c r="S126" s="32"/>
    </row>
    <row r="127" spans="1:19" ht="1.1499999999999999" customHeight="1" x14ac:dyDescent="0.25">
      <c r="A127" s="8" t="s">
        <v>139</v>
      </c>
      <c r="B127" s="9" t="s">
        <v>193</v>
      </c>
      <c r="C127" s="49">
        <v>0</v>
      </c>
      <c r="D127" s="37">
        <v>10741.4</v>
      </c>
      <c r="E127" s="37">
        <v>11238.5</v>
      </c>
      <c r="N127" s="29">
        <v>-13111.8</v>
      </c>
      <c r="R127" s="30"/>
      <c r="S127" s="32"/>
    </row>
    <row r="128" spans="1:19" x14ac:dyDescent="0.25">
      <c r="A128" s="5" t="s">
        <v>140</v>
      </c>
      <c r="B128" s="6" t="s">
        <v>141</v>
      </c>
      <c r="C128" s="47">
        <f>C131+C129+C132+C130</f>
        <v>43850.793000000005</v>
      </c>
      <c r="D128" s="35">
        <f t="shared" ref="D128:E128" si="28">D131+D129+D132</f>
        <v>2634.971</v>
      </c>
      <c r="E128" s="35">
        <f t="shared" si="28"/>
        <v>2674.1849999999999</v>
      </c>
      <c r="R128" s="30"/>
      <c r="S128" s="32"/>
    </row>
    <row r="129" spans="1:19" ht="72.599999999999994" customHeight="1" x14ac:dyDescent="0.25">
      <c r="A129" s="8" t="s">
        <v>142</v>
      </c>
      <c r="B129" s="9" t="s">
        <v>143</v>
      </c>
      <c r="C129" s="49">
        <v>1005.673</v>
      </c>
      <c r="D129" s="39">
        <v>959.17100000000005</v>
      </c>
      <c r="E129" s="39">
        <v>998.38499999999999</v>
      </c>
      <c r="F129" s="34" t="s">
        <v>192</v>
      </c>
      <c r="G129">
        <v>959171</v>
      </c>
      <c r="H129">
        <v>998385</v>
      </c>
      <c r="I129" s="27">
        <v>70</v>
      </c>
      <c r="R129" s="30"/>
      <c r="S129" s="32"/>
    </row>
    <row r="130" spans="1:19" ht="86.45" customHeight="1" x14ac:dyDescent="0.25">
      <c r="A130" s="8" t="s">
        <v>184</v>
      </c>
      <c r="B130" s="9" t="s">
        <v>185</v>
      </c>
      <c r="C130" s="49">
        <v>859.4</v>
      </c>
      <c r="D130" s="39"/>
      <c r="E130" s="39"/>
      <c r="R130" s="30"/>
      <c r="S130" s="32"/>
    </row>
    <row r="131" spans="1:19" ht="76.150000000000006" customHeight="1" x14ac:dyDescent="0.25">
      <c r="A131" s="10" t="s">
        <v>144</v>
      </c>
      <c r="B131" s="9" t="s">
        <v>177</v>
      </c>
      <c r="C131" s="49">
        <v>40309.919999999998</v>
      </c>
      <c r="D131" s="37"/>
      <c r="E131" s="37"/>
      <c r="I131" s="27">
        <v>0.02</v>
      </c>
      <c r="R131" s="30"/>
      <c r="S131" s="32"/>
    </row>
    <row r="132" spans="1:19" ht="30" x14ac:dyDescent="0.25">
      <c r="A132" s="15" t="s">
        <v>145</v>
      </c>
      <c r="B132" s="16" t="s">
        <v>146</v>
      </c>
      <c r="C132" s="49">
        <v>1675.8</v>
      </c>
      <c r="D132" s="37">
        <v>1675.8</v>
      </c>
      <c r="E132" s="37">
        <v>1675.8</v>
      </c>
      <c r="R132" s="30"/>
      <c r="S132" s="32"/>
    </row>
    <row r="133" spans="1:19" ht="28.9" customHeight="1" x14ac:dyDescent="0.25">
      <c r="A133" s="5" t="s">
        <v>147</v>
      </c>
      <c r="B133" s="6" t="s">
        <v>148</v>
      </c>
      <c r="C133" s="47">
        <f>C134</f>
        <v>13709.88</v>
      </c>
      <c r="D133" s="37"/>
      <c r="E133" s="37"/>
      <c r="R133" s="30"/>
      <c r="S133" s="32"/>
    </row>
    <row r="134" spans="1:19" ht="30" x14ac:dyDescent="0.25">
      <c r="A134" s="8" t="s">
        <v>149</v>
      </c>
      <c r="B134" s="12" t="s">
        <v>148</v>
      </c>
      <c r="C134" s="50">
        <v>13709.88</v>
      </c>
      <c r="D134" s="37"/>
      <c r="E134" s="37"/>
      <c r="R134" s="30"/>
      <c r="S134" s="32"/>
    </row>
    <row r="135" spans="1:19" ht="94.9" customHeight="1" x14ac:dyDescent="0.25">
      <c r="A135" s="18" t="s">
        <v>198</v>
      </c>
      <c r="B135" s="19" t="s">
        <v>197</v>
      </c>
      <c r="C135" s="51">
        <f>C136+C137</f>
        <v>1584.5578599999999</v>
      </c>
      <c r="R135" s="30"/>
      <c r="S135" s="32"/>
    </row>
    <row r="136" spans="1:19" ht="43.9" customHeight="1" x14ac:dyDescent="0.25">
      <c r="A136" s="8" t="s">
        <v>150</v>
      </c>
      <c r="B136" s="12" t="s">
        <v>151</v>
      </c>
      <c r="C136" s="52">
        <v>911.85</v>
      </c>
      <c r="I136" s="27">
        <v>911.85</v>
      </c>
      <c r="R136" s="30"/>
      <c r="S136" s="32"/>
    </row>
    <row r="137" spans="1:19" ht="63" customHeight="1" x14ac:dyDescent="0.25">
      <c r="A137" s="8" t="s">
        <v>196</v>
      </c>
      <c r="B137" s="41" t="s">
        <v>195</v>
      </c>
      <c r="C137" s="53">
        <v>672.70785999999998</v>
      </c>
      <c r="I137" s="27">
        <v>672.70785999999998</v>
      </c>
      <c r="R137" s="30"/>
      <c r="S137" s="32"/>
    </row>
    <row r="138" spans="1:19" x14ac:dyDescent="0.25">
      <c r="I138" s="29">
        <f>I79+I84+I88+I89+I92+I97+I98+J98+I99+I106+I107+I129+I131+K98+J100+K100+I100+I136+I137</f>
        <v>29175.547139999981</v>
      </c>
      <c r="L138" s="29">
        <f>L37+L39+L74+L80+L112+L113+L122</f>
        <v>18396</v>
      </c>
      <c r="M138" s="29">
        <f>M61+M63+M69+M73+M71</f>
        <v>9000</v>
      </c>
      <c r="N138" s="29">
        <f>N31+N35+N37+N39+N51+N73</f>
        <v>-12750</v>
      </c>
      <c r="Q138" s="30"/>
      <c r="R138" s="30"/>
      <c r="S138" s="32"/>
    </row>
    <row r="139" spans="1:19" x14ac:dyDescent="0.25">
      <c r="I139" s="40">
        <f>I131+I129+I106+I99+I97+I88+I84+I79+I100+J100+K100+I136+I137+I107</f>
        <v>247116.12192000001</v>
      </c>
      <c r="J139" s="40"/>
      <c r="L139" s="29">
        <f>L126+L111</f>
        <v>-172.9</v>
      </c>
      <c r="N139" s="29">
        <f>N79+O79+N80+N83+N92+N107+N108+N111+N113+O113+N114</f>
        <v>111599.08720000001</v>
      </c>
      <c r="R139" s="30"/>
      <c r="S139" s="32"/>
    </row>
    <row r="140" spans="1:19" ht="2.4500000000000002" customHeight="1" x14ac:dyDescent="0.25">
      <c r="C140" s="42" t="s">
        <v>182</v>
      </c>
      <c r="L140" s="29">
        <f>L138-L139</f>
        <v>18568.900000000001</v>
      </c>
      <c r="R140" s="30"/>
      <c r="S140" s="32"/>
    </row>
    <row r="141" spans="1:19" hidden="1" x14ac:dyDescent="0.25">
      <c r="A141" s="20"/>
      <c r="B141" s="21"/>
      <c r="C141" s="44" t="s">
        <v>183</v>
      </c>
      <c r="R141" s="30"/>
      <c r="S141" s="32"/>
    </row>
    <row r="142" spans="1:19" x14ac:dyDescent="0.25">
      <c r="A142" s="20"/>
      <c r="B142" s="21"/>
      <c r="C142" s="44"/>
      <c r="I142" s="29">
        <f>I98+I92+I89+J98+K98</f>
        <v>-217940.57478</v>
      </c>
      <c r="L142" s="29">
        <f>L138+L139</f>
        <v>18223.099999999999</v>
      </c>
      <c r="N142" s="29">
        <f>N99+N112+N126+N127+N119+N100+N82</f>
        <v>-181156.82524999999</v>
      </c>
      <c r="R142" s="30"/>
      <c r="S142" s="32"/>
    </row>
    <row r="143" spans="1:19" x14ac:dyDescent="0.25">
      <c r="A143" s="20"/>
      <c r="B143" s="21"/>
      <c r="C143" s="44"/>
      <c r="I143" s="29">
        <f>I139+I142</f>
        <v>29175.54714000001</v>
      </c>
      <c r="N143" s="29">
        <f>N139+N142</f>
        <v>-69557.738049999985</v>
      </c>
      <c r="R143" s="30"/>
      <c r="S143" s="32"/>
    </row>
    <row r="144" spans="1:19" x14ac:dyDescent="0.25">
      <c r="A144" s="20"/>
      <c r="B144" s="21"/>
      <c r="C144" s="44"/>
      <c r="I144" s="29">
        <f>I143-I137-I136</f>
        <v>27590.989280000013</v>
      </c>
      <c r="N144" s="29">
        <f>N138+N139+N142</f>
        <v>-82307.738049999985</v>
      </c>
      <c r="R144" s="30"/>
      <c r="S144" s="32"/>
    </row>
    <row r="145" spans="1:19" x14ac:dyDescent="0.25">
      <c r="A145" s="20"/>
      <c r="B145" s="21"/>
      <c r="C145" s="44"/>
      <c r="R145" s="30"/>
      <c r="S145" s="32"/>
    </row>
    <row r="146" spans="1:19" ht="15.75" x14ac:dyDescent="0.25">
      <c r="A146" s="22"/>
      <c r="B146" s="21"/>
      <c r="C146" s="44"/>
      <c r="R146" s="30"/>
      <c r="S146" s="32"/>
    </row>
    <row r="147" spans="1:19" ht="15.75" x14ac:dyDescent="0.25">
      <c r="A147" s="22"/>
      <c r="B147" s="21"/>
      <c r="C147" s="44"/>
      <c r="R147" s="30"/>
      <c r="S147" s="32"/>
    </row>
    <row r="148" spans="1:19" ht="15.75" x14ac:dyDescent="0.25">
      <c r="A148" s="22"/>
      <c r="B148" s="21"/>
      <c r="C148" s="44"/>
      <c r="R148" s="30"/>
      <c r="S148" s="32"/>
    </row>
    <row r="149" spans="1:19" ht="15.75" x14ac:dyDescent="0.25">
      <c r="A149" s="22"/>
      <c r="B149" s="23"/>
      <c r="R149" s="30"/>
      <c r="S149" s="32"/>
    </row>
    <row r="150" spans="1:19" ht="15.75" x14ac:dyDescent="0.25">
      <c r="A150" s="22"/>
      <c r="B150" s="23"/>
      <c r="R150" s="30"/>
      <c r="S150" s="32"/>
    </row>
    <row r="151" spans="1:19" ht="15.75" x14ac:dyDescent="0.25">
      <c r="A151" s="22"/>
      <c r="B151" s="23"/>
      <c r="R151" s="30"/>
      <c r="S151" s="32"/>
    </row>
    <row r="152" spans="1:19" ht="15.75" x14ac:dyDescent="0.25">
      <c r="A152" s="22"/>
      <c r="B152" s="23"/>
      <c r="R152" s="30"/>
      <c r="S152" s="32"/>
    </row>
    <row r="153" spans="1:19" ht="15.75" x14ac:dyDescent="0.25">
      <c r="A153" s="22"/>
      <c r="B153" s="23"/>
      <c r="R153" s="30"/>
      <c r="S153" s="32"/>
    </row>
    <row r="154" spans="1:19" ht="15.75" x14ac:dyDescent="0.25">
      <c r="A154" s="22"/>
      <c r="B154" s="23"/>
      <c r="R154" s="30"/>
      <c r="S154" s="32"/>
    </row>
    <row r="155" spans="1:19" ht="15.75" x14ac:dyDescent="0.25">
      <c r="A155" s="22"/>
      <c r="B155" s="23"/>
      <c r="R155" s="30"/>
      <c r="S155" s="32"/>
    </row>
    <row r="156" spans="1:19" ht="15.75" x14ac:dyDescent="0.25">
      <c r="A156" s="22"/>
      <c r="B156" s="23"/>
      <c r="R156" s="30"/>
      <c r="S156" s="31"/>
    </row>
    <row r="157" spans="1:19" ht="15.75" x14ac:dyDescent="0.25">
      <c r="A157" s="22"/>
      <c r="B157" s="23"/>
      <c r="R157" s="30"/>
      <c r="S157" s="31"/>
    </row>
    <row r="158" spans="1:19" ht="15.75" x14ac:dyDescent="0.25">
      <c r="A158" s="22"/>
      <c r="B158" s="23"/>
      <c r="S158" s="31"/>
    </row>
    <row r="159" spans="1:19" ht="15.75" x14ac:dyDescent="0.25">
      <c r="A159" s="22"/>
      <c r="B159" s="23"/>
      <c r="S159" s="31"/>
    </row>
    <row r="160" spans="1:19" ht="15.75" x14ac:dyDescent="0.25">
      <c r="A160" s="22"/>
      <c r="B160" s="23"/>
    </row>
    <row r="161" spans="2:2" x14ac:dyDescent="0.25">
      <c r="B161" s="24"/>
    </row>
    <row r="162" spans="2:2" x14ac:dyDescent="0.25">
      <c r="B162" s="24"/>
    </row>
    <row r="163" spans="2:2" x14ac:dyDescent="0.25">
      <c r="B163" s="24"/>
    </row>
  </sheetData>
  <mergeCells count="12">
    <mergeCell ref="A8:C8"/>
    <mergeCell ref="A9:C9"/>
    <mergeCell ref="A12:C12"/>
    <mergeCell ref="A10:C10"/>
    <mergeCell ref="A11:C11"/>
    <mergeCell ref="A21:C22"/>
    <mergeCell ref="B13:C13"/>
    <mergeCell ref="B14:C14"/>
    <mergeCell ref="B15:C15"/>
    <mergeCell ref="B16:C16"/>
    <mergeCell ref="A18:C18"/>
    <mergeCell ref="A20:C20"/>
  </mergeCells>
  <printOptions horizontalCentered="1"/>
  <pageMargins left="0.98425196850393704" right="0.39370078740157483" top="0.59055118110236227" bottom="0.59055118110236227" header="0" footer="0"/>
  <pageSetup paperSize="9" scale="94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2025-12-30T08:59:40Z</dcterms:modified>
</cp:coreProperties>
</file>