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Доходы.№2 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2" l="1"/>
  <c r="E84" i="2"/>
  <c r="C84" i="2"/>
  <c r="D15" i="2"/>
  <c r="E15" i="2"/>
  <c r="C15" i="2"/>
  <c r="F23" i="2"/>
  <c r="F18" i="2"/>
  <c r="C82" i="2"/>
  <c r="C80" i="2"/>
  <c r="C78" i="2"/>
  <c r="C71" i="2"/>
  <c r="C66" i="2"/>
  <c r="C64" i="2"/>
  <c r="C63" i="2" s="1"/>
  <c r="C59" i="2"/>
  <c r="C55" i="2"/>
  <c r="C53" i="2"/>
  <c r="C50" i="2"/>
  <c r="C45" i="2" s="1"/>
  <c r="C48" i="2"/>
  <c r="C46" i="2"/>
  <c r="C39" i="2"/>
  <c r="C37" i="2"/>
  <c r="C36" i="2" s="1"/>
  <c r="C34" i="2"/>
  <c r="C33" i="2" s="1"/>
  <c r="C26" i="2"/>
  <c r="C25" i="2"/>
  <c r="C24" i="2" s="1"/>
  <c r="C62" i="2" l="1"/>
  <c r="C61" i="2" s="1"/>
  <c r="F84" i="2"/>
  <c r="F85" i="2"/>
  <c r="F60" i="2"/>
  <c r="D59" i="2"/>
  <c r="E59" i="2"/>
  <c r="C14" i="2"/>
  <c r="F59" i="2" l="1"/>
  <c r="C13" i="2"/>
  <c r="C12" i="2" s="1"/>
  <c r="C87" i="2" s="1"/>
  <c r="D66" i="2"/>
  <c r="E66" i="2"/>
  <c r="F70" i="2"/>
  <c r="D64" i="2"/>
  <c r="E64" i="2"/>
  <c r="D55" i="2"/>
  <c r="E55" i="2"/>
  <c r="F58" i="2"/>
  <c r="F69" i="2" l="1"/>
  <c r="D82" i="2"/>
  <c r="E82" i="2"/>
  <c r="F57" i="2" l="1"/>
  <c r="F22" i="2"/>
  <c r="F20" i="2"/>
  <c r="D80" i="2"/>
  <c r="E80" i="2"/>
  <c r="F79" i="2" l="1"/>
  <c r="E78" i="2"/>
  <c r="D78" i="2"/>
  <c r="F56" i="2"/>
  <c r="F54" i="2"/>
  <c r="E53" i="2"/>
  <c r="D53" i="2"/>
  <c r="E39" i="2"/>
  <c r="E71" i="2"/>
  <c r="F19" i="2"/>
  <c r="D71" i="2"/>
  <c r="D39" i="2"/>
  <c r="D63" i="2"/>
  <c r="E48" i="2"/>
  <c r="D48" i="2"/>
  <c r="F52" i="2"/>
  <c r="F51" i="2"/>
  <c r="E50" i="2"/>
  <c r="D50" i="2"/>
  <c r="E63" i="2"/>
  <c r="D62" i="2" l="1"/>
  <c r="D61" i="2" s="1"/>
  <c r="E62" i="2"/>
  <c r="E61" i="2" s="1"/>
  <c r="F78" i="2"/>
  <c r="F50" i="2"/>
  <c r="F53" i="2"/>
  <c r="F55" i="2"/>
  <c r="F66" i="2"/>
  <c r="F76" i="2"/>
  <c r="F74" i="2"/>
  <c r="F65" i="2"/>
  <c r="F68" i="2"/>
  <c r="F49" i="2"/>
  <c r="F47" i="2"/>
  <c r="F43" i="2"/>
  <c r="F42" i="2"/>
  <c r="F38" i="2"/>
  <c r="F35" i="2"/>
  <c r="F30" i="2"/>
  <c r="F29" i="2"/>
  <c r="F28" i="2"/>
  <c r="F27" i="2"/>
  <c r="F17" i="2"/>
  <c r="E46" i="2"/>
  <c r="E45" i="2" s="1"/>
  <c r="E37" i="2"/>
  <c r="E36" i="2" s="1"/>
  <c r="E34" i="2"/>
  <c r="E33" i="2" s="1"/>
  <c r="E26" i="2"/>
  <c r="E25" i="2" s="1"/>
  <c r="E24" i="2" s="1"/>
  <c r="E14" i="2"/>
  <c r="D46" i="2"/>
  <c r="D45" i="2" s="1"/>
  <c r="D37" i="2"/>
  <c r="D34" i="2"/>
  <c r="D33" i="2" s="1"/>
  <c r="D26" i="2"/>
  <c r="D25" i="2" s="1"/>
  <c r="D24" i="2" s="1"/>
  <c r="D14" i="2"/>
  <c r="F24" i="2" l="1"/>
  <c r="E13" i="2"/>
  <c r="E12" i="2" s="1"/>
  <c r="E87" i="2" s="1"/>
  <c r="F37" i="2"/>
  <c r="F46" i="2"/>
  <c r="F64" i="2"/>
  <c r="F26" i="2"/>
  <c r="F33" i="2"/>
  <c r="F67" i="2"/>
  <c r="F39" i="2"/>
  <c r="F15" i="2"/>
  <c r="F14" i="2" s="1"/>
  <c r="F45" i="2"/>
  <c r="F34" i="2"/>
  <c r="F48" i="2"/>
  <c r="D36" i="2"/>
  <c r="D13" i="2" s="1"/>
  <c r="F25" i="2"/>
  <c r="F40" i="2"/>
  <c r="F71" i="2"/>
  <c r="D12" i="2" l="1"/>
  <c r="D87" i="2" s="1"/>
  <c r="F36" i="2"/>
  <c r="F61" i="2"/>
  <c r="F62" i="2"/>
  <c r="F63" i="2"/>
  <c r="F13" i="2" l="1"/>
  <c r="F87" i="2" l="1"/>
  <c r="F83" i="2" s="1"/>
  <c r="F82" i="2" s="1"/>
  <c r="F81" i="2" s="1"/>
  <c r="F80" i="2" s="1"/>
  <c r="F12" i="2"/>
</calcChain>
</file>

<file path=xl/sharedStrings.xml><?xml version="1.0" encoding="utf-8"?>
<sst xmlns="http://schemas.openxmlformats.org/spreadsheetml/2006/main" count="143" uniqueCount="142">
  <si>
    <t>К решению Совета народных депутатов муниципального</t>
  </si>
  <si>
    <t>тыс. руб.</t>
  </si>
  <si>
    <t>Коды бюджетной классификации</t>
  </si>
  <si>
    <t>000 1 00 00000 00 0000 000</t>
  </si>
  <si>
    <t>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</si>
  <si>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</si>
  <si>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</si>
  <si>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</si>
  <si>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</si>
  <si>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000 1 01 02010 01 1000 110</t>
  </si>
  <si>
    <t>000 1 01 02020 01 1000 110</t>
  </si>
  <si>
    <t>000 1 01 02030 01 1000 110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</si>
  <si>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</si>
  <si>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</si>
  <si>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</si>
  <si>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</si>
  <si>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000 1 03 02100 01 0000 110</t>
  </si>
  <si>
    <t>Доходы от уплаты акцизов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</si>
  <si>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</si>
  <si>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 Федеральным законом 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</si>
  <si>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</si>
  <si>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</si>
  <si>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</si>
  <si>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 Федеральным законом о федеральном бюджете в целях формирования дорожных фондов субъектов Российской Федерации)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</si>
  <si>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</si>
  <si>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</si>
  <si>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000 1 0 50000 00 0000 0000</t>
  </si>
  <si>
    <t>Налоги на совокупный доход</t>
  </si>
  <si>
    <t>0001 05 03000 01 0000 110</t>
  </si>
  <si>
    <t>Единый сельскохозяйственный налог</t>
  </si>
  <si>
    <t>000 1 05 03010 01 1000 110</t>
  </si>
  <si>
    <t>Единый сельскохозяйственный налог (ЕСХН)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</si>
  <si>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</si>
  <si>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</si>
  <si>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</si>
  <si>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</si>
  <si>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</si>
  <si>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</si>
  <si>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000 1 06 06000 00 0000 110</t>
  </si>
  <si>
    <t>Земельный налог</t>
  </si>
  <si>
    <t>000 1 06 06010 00 0000 110</t>
  </si>
  <si>
    <t>Земельный налог, взимаемый по ставке, установленной подп.1 п.1 ст.394 НК РФ</t>
  </si>
  <si>
    <t>000 1 06 06033 10 1000 110</t>
  </si>
  <si>
    <t>Земельный налог с организаций, обладающих земельным участком, расположенным в границах сельских поселений</t>
  </si>
  <si>
    <t>000 1 06 06043 10 1000 110</t>
  </si>
  <si>
    <t>Земельный налог с физических лиц, обладающих земельным участком, расположенным в границах сельских поселений</t>
  </si>
  <si>
    <t>Неналоговые доходы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</si>
  <si>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</si>
  <si>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</si>
  <si>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</si>
  <si>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>000 1 16 07090 10 0000 140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</si>
  <si>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</si>
  <si>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</si>
  <si>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</si>
  <si>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</si>
  <si>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</si>
  <si>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</si>
  <si>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</si>
  <si>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000 2 02 15001 00 0000 150</t>
  </si>
  <si>
    <t>Дотации на выравнивание бюджетной обеспеченности</t>
  </si>
  <si>
    <t>000 2 02 15001 10 0000 150</t>
  </si>
  <si>
    <t>Дотации бюджетам сельских поселений на выравнивание бюджетной обеспеченности</t>
  </si>
  <si>
    <t>Субвенции бюджетам субъектов Российской Федерации и муниципальных образований</t>
  </si>
  <si>
    <t>000 2 02 300000 00 0000 150</t>
  </si>
  <si>
    <t>000 2 02 30024 10 0000 150</t>
  </si>
  <si>
    <t>Субвенции бюджетам сельских поселений на выполнение передаваемых полномочий субъектов Российской Федерации</t>
  </si>
  <si>
    <t>000 2 02 35118 10 0000 150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</si>
  <si>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</si>
  <si>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ВСЕГО ДОХОДОВ</t>
  </si>
  <si>
    <t>Наименование  дохода</t>
  </si>
  <si>
    <t>Фактическое исполнение</t>
  </si>
  <si>
    <t>Приложение №2</t>
  </si>
  <si>
    <t>Уточненный план</t>
  </si>
  <si>
    <t>Процент исполнения к уточненному плану, %</t>
  </si>
  <si>
    <t>ПРОЕКТ</t>
  </si>
  <si>
    <t>000 2 02 29999 10 0000 150</t>
  </si>
  <si>
    <t>000 2 02 20000 00 0000 150</t>
  </si>
  <si>
    <t>Субсидии бюджетам бюджетной системы Российской Федерации(межбюджетные субсидии)</t>
  </si>
  <si>
    <t>Прочие субсидии бюджетам сельских поселений</t>
  </si>
  <si>
    <t>образования «Уляпское сельское поселение»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</si>
  <si>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</si>
  <si>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</si>
  <si>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000 1 11 05030 00 0000 120</t>
  </si>
  <si>
    <t>000 1 11 05035 10 0000 120</t>
  </si>
  <si>
    <t>ДОХОДЫ ОТ ПРОДАЖИ МАТЕРИАЛЬНЫХ И НЕМАТЕРИАЛЬНЫХ АКТИВОВ</t>
  </si>
  <si>
    <t>000 1 14 00000 00 0000 000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</si>
  <si>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</si>
  <si>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</si>
  <si>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000 1 14 02053 10 0000 410</t>
  </si>
  <si>
    <t>000 1 14 02053 10 0000 440</t>
  </si>
  <si>
    <t>Налоговые и неналоговые доходы</t>
  </si>
  <si>
    <t>ДОХОДЫ ОТ ОКАЗАНИЯ ПЛАТНЫХ УСЛУГ И КОМПЕНСАЦИИ ЗАТРАТ ГОСУДАРСТВА</t>
  </si>
  <si>
    <t>000 1 13 00000 00 0000 000</t>
  </si>
  <si>
    <t>Прочие доходы от компенсации затрат бюджетов сельских поселений</t>
  </si>
  <si>
    <t>000 1 13 02995 10 0000 130</t>
  </si>
  <si>
    <t>ШТРАФЫ, САНКЦИИ, ВОЗМЕЩЕНИЕ УЩЕРБА</t>
  </si>
  <si>
    <t>000 1 16 00000 00 0000 000</t>
  </si>
  <si>
    <t>ИНЫЕ МЕЖБЮДЖЕТНЫЕ ТРАНСФЕРТЫ</t>
  </si>
  <si>
    <t>000 2 02 4000 00 00000 150</t>
  </si>
  <si>
    <t>Прочие межбюджетные трансферты, передаваемые бюджетам сельских поселений</t>
  </si>
  <si>
    <t>000 2 02 49999 10 0000 150</t>
  </si>
  <si>
    <t>000 2 18 00000 00 0000 150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</si>
  <si>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</si>
  <si>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000 2 18 60010 10 0000 150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</si>
  <si>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</si>
  <si>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000 1 01 02080 01 1000 110</t>
  </si>
  <si>
    <t>000 1 16 07010 10 0000 140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</si>
  <si>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</si>
  <si>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000 2 02 25576 10 0000 150</t>
  </si>
  <si>
    <t>Субсидии бюджетам сельских поселений на обеспечение комплексного развития сельских территорий</t>
  </si>
  <si>
    <t>ПРОЧИЕ БЕЗВОЗМЕЗДНЫЕ ПОСТУПЛЕНИЯ</t>
  </si>
  <si>
    <t>000 2 07 00000 00 0000 000</t>
  </si>
  <si>
    <t>000 2 07 05030 10 0000 150</t>
  </si>
  <si>
    <t>Прочие безвозмездные поступления в бюджеты сельских поселений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</si>
  <si>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</si>
  <si>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000 1 16 18000 02 0000 140</t>
  </si>
  <si>
    <t>Субсидии бюджетам сельских поселений на софинансирование капитальных вложений в объекты муниципальной собственности</t>
  </si>
  <si>
    <t>000 2 02 20077 10 0000 150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</si>
  <si>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</si>
  <si>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</si>
  <si>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</si>
  <si>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</si>
  <si>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ПРОЧИЕ НЕНАЛОГОВЫЕ ДОХОДЫ</t>
  </si>
  <si>
    <t>Инициативные платежи, зачисляемые в бюджеты сельских поселений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</si>
  <si>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</si>
  <si>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</si>
  <si>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000 1 17 00000 00 0000 000</t>
  </si>
  <si>
    <t>000 1 17 15030 10 0000 150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</si>
  <si>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</si>
  <si>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</si>
  <si>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Исполнение доходов бюджета муниципального образования «Уляпское сельское  поселение» за 1-е полугодие 2026 года по кодам классификации доходов бюджета </t>
  </si>
  <si>
    <t>№__  от "__"_____2026 г.</t>
  </si>
  <si>
    <t>Фактическое исполнение за январь - июнь 2025 года</t>
  </si>
  <si>
    <t>январь - июнь 2026 года</t>
  </si>
  <si>
    <t>000 2 02 25154 10 0000 150</t>
  </si>
  <si>
    <t>Субсидии бюджетам сельских поселений на реализацию мероприятий по модернизации коммунальной инфраструктуры</t>
  </si>
  <si>
    <t>000 1 01 02021 01 1000 110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</si>
  <si>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</si>
  <si>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000 1 01 021300 10000 110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</si>
  <si>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</si>
  <si>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Возврат остатков субсидий на реализацию мероприятий по модернизации коммунальной инфраструктуры из бюджетов сельских поселений</t>
  </si>
  <si>
    <t>000 2 19 25154 10 0000 150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</si>
</sst>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right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" fontId="2" fillId="0" borderId="0" xfId="0" applyNumberFormat="1" applyFont="1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3 4" xfId="5"/>
    <cellStyle name="Обычный 3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115"/>
  <sheetViews>
    <sheetView tabSelected="1" zoomScale="93" zoomScaleNormal="93" workbookViewId="0">
      <selection activeCell="E89" sqref="E89"/>
    </sheetView>
  </sheetViews>
  <sheetFormatPr defaultColWidth="88.5703125" defaultRowHeight="15.75" x14ac:dyDescent="0.25"/>
  <cols>
    <col min="1" max="1" width="33" style="1" customWidth="1"/>
    <col min="2" max="2" width="91.28515625" style="1" customWidth="1"/>
    <col min="3" max="4" width="17.42578125" style="1" customWidth="1"/>
    <col min="5" max="5" width="19.28515625" style="1" customWidth="1"/>
    <col min="6" max="6" width="15.28515625" style="1" customWidth="1"/>
    <col min="7" max="16384" width="88.5703125" style="1"/>
  </cols>
  <sheetData>
    <row r="1" spans="1:6" x14ac:dyDescent="0.25">
      <c r="F1" s="14" t="s">
        <v>74</v>
      </c>
    </row>
    <row r="2" spans="1:6" x14ac:dyDescent="0.25">
      <c r="B2" s="63" t="s">
        <v>71</v>
      </c>
      <c r="C2" s="63"/>
      <c r="D2" s="63"/>
      <c r="E2" s="63"/>
      <c r="F2" s="63"/>
    </row>
    <row r="3" spans="1:6" x14ac:dyDescent="0.25">
      <c r="B3" s="63" t="s">
        <v>0</v>
      </c>
      <c r="C3" s="63"/>
      <c r="D3" s="63"/>
      <c r="E3" s="63"/>
      <c r="F3" s="63"/>
    </row>
    <row r="4" spans="1:6" x14ac:dyDescent="0.25">
      <c r="B4" s="63" t="s">
        <v>79</v>
      </c>
      <c r="C4" s="63"/>
      <c r="D4" s="63"/>
      <c r="E4" s="63"/>
      <c r="F4" s="63"/>
    </row>
    <row r="5" spans="1:6" x14ac:dyDescent="0.25">
      <c r="B5" s="64" t="s">
        <v>131</v>
      </c>
      <c r="C5" s="64"/>
      <c r="D5" s="64"/>
      <c r="E5" s="64"/>
      <c r="F5" s="64"/>
    </row>
    <row r="6" spans="1:6" ht="9" customHeight="1" x14ac:dyDescent="0.25">
      <c r="A6" s="2"/>
    </row>
    <row r="7" spans="1:6" ht="15.75" customHeight="1" x14ac:dyDescent="0.25">
      <c r="A7" s="84" t="s">
        <v>130</v>
      </c>
      <c r="B7" s="84"/>
      <c r="C7" s="84"/>
      <c r="D7" s="84"/>
      <c r="E7" s="84"/>
      <c r="F7" s="84"/>
    </row>
    <row r="8" spans="1:6" ht="25.5" customHeight="1" x14ac:dyDescent="0.25">
      <c r="A8" s="84"/>
      <c r="B8" s="84"/>
      <c r="C8" s="84"/>
      <c r="D8" s="84"/>
      <c r="E8" s="84"/>
      <c r="F8" s="84"/>
    </row>
    <row r="9" spans="1:6" x14ac:dyDescent="0.25">
      <c r="F9" s="3" t="s">
        <v>1</v>
      </c>
    </row>
    <row r="10" spans="1:6" ht="15.75" customHeight="1" x14ac:dyDescent="0.25">
      <c r="A10" s="65" t="s">
        <v>2</v>
      </c>
      <c r="B10" s="65" t="s">
        <v>69</v>
      </c>
      <c r="C10" s="76" t="s">
        <v>132</v>
      </c>
      <c r="D10" s="66" t="s">
        <v>133</v>
      </c>
      <c r="E10" s="67"/>
      <c r="F10" s="76" t="s">
        <v>73</v>
      </c>
    </row>
    <row r="11" spans="1:6" ht="51.75" customHeight="1" x14ac:dyDescent="0.25">
      <c r="A11" s="65"/>
      <c r="B11" s="65"/>
      <c r="C11" s="78"/>
      <c r="D11" s="16" t="s">
        <v>72</v>
      </c>
      <c r="E11" s="16" t="s">
        <v>70</v>
      </c>
      <c r="F11" s="78"/>
    </row>
    <row r="12" spans="1:6" x14ac:dyDescent="0.25">
      <c r="A12" s="5" t="s">
        <v>3</v>
      </c>
      <c r="B12" s="6" t="s">
        <v>90</v>
      </c>
      <c r="C12" s="51">
        <f>C13+C45</f>
        <v>4573841.96</v>
      </c>
      <c r="D12" s="31">
        <f>D13+D45</f>
        <v>12845123.82</v>
      </c>
      <c r="E12" s="31">
        <f>E13+E45</f>
        <v>5956648.9300000006</v>
      </c>
      <c r="F12" s="7">
        <f>E12*100/D12</f>
        <v>46.372841659380761</v>
      </c>
    </row>
    <row r="13" spans="1:6" x14ac:dyDescent="0.25">
      <c r="A13" s="4"/>
      <c r="B13" s="6" t="s">
        <v>4</v>
      </c>
      <c r="C13" s="51">
        <f>C14+C24+C33+C36</f>
        <v>3854465.4299999997</v>
      </c>
      <c r="D13" s="31">
        <f>D14+D24+D33+D36</f>
        <v>9927700</v>
      </c>
      <c r="E13" s="31">
        <f>E14+E24+E33+E36</f>
        <v>5733188.7800000003</v>
      </c>
      <c r="F13" s="7">
        <f>E13*100/D13</f>
        <v>57.749416078245716</v>
      </c>
    </row>
    <row r="14" spans="1:6" x14ac:dyDescent="0.25">
      <c r="A14" s="5" t="s">
        <v>5</v>
      </c>
      <c r="B14" s="6" t="s">
        <v>6</v>
      </c>
      <c r="C14" s="51">
        <f>C15</f>
        <v>602987.46</v>
      </c>
      <c r="D14" s="31">
        <f>D15</f>
        <v>2123000</v>
      </c>
      <c r="E14" s="31">
        <f>E15</f>
        <v>1066976.1400000001</v>
      </c>
      <c r="F14" s="7">
        <f>F15</f>
        <v>50.257943476212915</v>
      </c>
    </row>
    <row r="15" spans="1:6" x14ac:dyDescent="0.25">
      <c r="A15" s="68" t="s">
        <v>7</v>
      </c>
      <c r="B15" s="69" t="s">
        <v>8</v>
      </c>
      <c r="C15" s="75">
        <f>C17+C18+C19+C20+C22+C23</f>
        <v>602987.46</v>
      </c>
      <c r="D15" s="75">
        <f t="shared" ref="D15:E15" si="0">D17+D18+D19+D20+D22+D23</f>
        <v>2123000</v>
      </c>
      <c r="E15" s="75">
        <f t="shared" si="0"/>
        <v>1066976.1400000001</v>
      </c>
      <c r="F15" s="70">
        <f>E15*100/D15</f>
        <v>50.257943476212915</v>
      </c>
    </row>
    <row r="16" spans="1:6" x14ac:dyDescent="0.25">
      <c r="A16" s="68"/>
      <c r="B16" s="69"/>
      <c r="C16" s="75"/>
      <c r="D16" s="75"/>
      <c r="E16" s="75"/>
      <c r="F16" s="70"/>
    </row>
    <row r="17" spans="1:6" ht="172.5" customHeight="1" x14ac:dyDescent="0.25">
      <c r="A17" s="4" t="s">
        <v>9</v>
      </c>
      <c r="B17" s="8" t="s">
        <v>118</v>
      </c>
      <c r="C17" s="52">
        <v>572359.1</v>
      </c>
      <c r="D17" s="33">
        <v>2123000</v>
      </c>
      <c r="E17" s="33">
        <v>984630.9</v>
      </c>
      <c r="F17" s="9">
        <f>E17*100/D17</f>
        <v>46.379222797927461</v>
      </c>
    </row>
    <row r="18" spans="1:6" ht="172.5" customHeight="1" x14ac:dyDescent="0.25">
      <c r="A18" s="54" t="s">
        <v>10</v>
      </c>
      <c r="B18" s="55" t="s">
        <v>119</v>
      </c>
      <c r="C18" s="52">
        <v>16565</v>
      </c>
      <c r="D18" s="52">
        <v>0</v>
      </c>
      <c r="E18" s="52">
        <v>31264.799999999999</v>
      </c>
      <c r="F18" s="56" t="e">
        <f>E18*100/D18</f>
        <v>#DIV/0!</v>
      </c>
    </row>
    <row r="19" spans="1:6" ht="150" customHeight="1" x14ac:dyDescent="0.25">
      <c r="A19" s="4" t="s">
        <v>136</v>
      </c>
      <c r="B19" s="8" t="s">
        <v>137</v>
      </c>
      <c r="C19" s="52">
        <v>0</v>
      </c>
      <c r="D19" s="33">
        <v>0</v>
      </c>
      <c r="E19" s="33">
        <v>26921.5</v>
      </c>
      <c r="F19" s="9" t="e">
        <f>E19*100/D19</f>
        <v>#DIV/0!</v>
      </c>
    </row>
    <row r="20" spans="1:6" x14ac:dyDescent="0.25">
      <c r="A20" s="65" t="s">
        <v>11</v>
      </c>
      <c r="B20" s="71" t="s">
        <v>120</v>
      </c>
      <c r="C20" s="74">
        <v>4238.3599999999997</v>
      </c>
      <c r="D20" s="74">
        <v>0</v>
      </c>
      <c r="E20" s="74">
        <v>7803.64</v>
      </c>
      <c r="F20" s="72" t="e">
        <f>E20*100/D20</f>
        <v>#DIV/0!</v>
      </c>
    </row>
    <row r="21" spans="1:6" ht="108.75" customHeight="1" x14ac:dyDescent="0.25">
      <c r="A21" s="65"/>
      <c r="B21" s="71"/>
      <c r="C21" s="74"/>
      <c r="D21" s="74"/>
      <c r="E21" s="74"/>
      <c r="F21" s="73"/>
    </row>
    <row r="22" spans="1:6" ht="338.25" customHeight="1" x14ac:dyDescent="0.25">
      <c r="A22" s="24" t="s">
        <v>105</v>
      </c>
      <c r="B22" s="25" t="s">
        <v>121</v>
      </c>
      <c r="C22" s="52">
        <v>9825</v>
      </c>
      <c r="D22" s="34">
        <v>0</v>
      </c>
      <c r="E22" s="34">
        <v>16355.2</v>
      </c>
      <c r="F22" s="26" t="e">
        <f>E22*100/D22</f>
        <v>#DIV/0!</v>
      </c>
    </row>
    <row r="23" spans="1:6" ht="126.75" customHeight="1" x14ac:dyDescent="0.25">
      <c r="A23" s="54" t="s">
        <v>138</v>
      </c>
      <c r="B23" s="55" t="s">
        <v>139</v>
      </c>
      <c r="C23" s="52">
        <v>0</v>
      </c>
      <c r="D23" s="52">
        <v>0</v>
      </c>
      <c r="E23" s="52">
        <v>0.1</v>
      </c>
      <c r="F23" s="57" t="e">
        <f>E23*100/D23</f>
        <v>#DIV/0!</v>
      </c>
    </row>
    <row r="24" spans="1:6" ht="31.5" x14ac:dyDescent="0.25">
      <c r="A24" s="5" t="s">
        <v>12</v>
      </c>
      <c r="B24" s="6" t="s">
        <v>13</v>
      </c>
      <c r="C24" s="53">
        <f t="shared" ref="C24:E25" si="1">C25</f>
        <v>856222.01</v>
      </c>
      <c r="D24" s="31">
        <f t="shared" si="1"/>
        <v>2386100</v>
      </c>
      <c r="E24" s="31">
        <f t="shared" si="1"/>
        <v>1101714.2300000002</v>
      </c>
      <c r="F24" s="7">
        <f>E24*100/D24</f>
        <v>46.172173421063668</v>
      </c>
    </row>
    <row r="25" spans="1:6" ht="31.5" x14ac:dyDescent="0.25">
      <c r="A25" s="5" t="s">
        <v>14</v>
      </c>
      <c r="B25" s="6" t="s">
        <v>15</v>
      </c>
      <c r="C25" s="53">
        <f t="shared" si="1"/>
        <v>856222.01</v>
      </c>
      <c r="D25" s="31">
        <f t="shared" si="1"/>
        <v>2386100</v>
      </c>
      <c r="E25" s="31">
        <f t="shared" si="1"/>
        <v>1101714.2300000002</v>
      </c>
      <c r="F25" s="7">
        <f t="shared" ref="F25:F26" si="2">E25*100/D25</f>
        <v>46.172173421063668</v>
      </c>
    </row>
    <row r="26" spans="1:6" x14ac:dyDescent="0.25">
      <c r="A26" s="5" t="s">
        <v>16</v>
      </c>
      <c r="B26" s="6" t="s">
        <v>17</v>
      </c>
      <c r="C26" s="53">
        <f>C27+C28+C29+C30</f>
        <v>856222.01</v>
      </c>
      <c r="D26" s="31">
        <f>D27+D28+D29+D30</f>
        <v>2386100</v>
      </c>
      <c r="E26" s="31">
        <f>E27+E28+E29+E30</f>
        <v>1101714.2300000002</v>
      </c>
      <c r="F26" s="7">
        <f t="shared" si="2"/>
        <v>46.172173421063668</v>
      </c>
    </row>
    <row r="27" spans="1:6" ht="78.75" x14ac:dyDescent="0.25">
      <c r="A27" s="4" t="s">
        <v>18</v>
      </c>
      <c r="B27" s="10" t="s">
        <v>19</v>
      </c>
      <c r="C27" s="52">
        <v>430649.76</v>
      </c>
      <c r="D27" s="33">
        <v>1235900</v>
      </c>
      <c r="E27" s="33">
        <v>556076.06000000006</v>
      </c>
      <c r="F27" s="9">
        <f>E27*100/D27</f>
        <v>44.993612751840772</v>
      </c>
    </row>
    <row r="28" spans="1:6" ht="94.5" x14ac:dyDescent="0.25">
      <c r="A28" s="4" t="s">
        <v>20</v>
      </c>
      <c r="B28" s="10" t="s">
        <v>21</v>
      </c>
      <c r="C28" s="52">
        <v>2651.75</v>
      </c>
      <c r="D28" s="33">
        <v>5900</v>
      </c>
      <c r="E28" s="33">
        <v>3474.68</v>
      </c>
      <c r="F28" s="9">
        <f>E28*100/D28</f>
        <v>58.892881355932204</v>
      </c>
    </row>
    <row r="29" spans="1:6" ht="78.75" x14ac:dyDescent="0.25">
      <c r="A29" s="4" t="s">
        <v>22</v>
      </c>
      <c r="B29" s="10" t="s">
        <v>23</v>
      </c>
      <c r="C29" s="52">
        <v>469293.76</v>
      </c>
      <c r="D29" s="50">
        <v>1235600</v>
      </c>
      <c r="E29" s="33">
        <v>604239.39</v>
      </c>
      <c r="F29" s="9">
        <f>E29*100/D29</f>
        <v>48.902508093234054</v>
      </c>
    </row>
    <row r="30" spans="1:6" ht="15.75" customHeight="1" x14ac:dyDescent="0.25">
      <c r="A30" s="76" t="s">
        <v>24</v>
      </c>
      <c r="B30" s="79" t="s">
        <v>25</v>
      </c>
      <c r="C30" s="74">
        <v>-46373.26</v>
      </c>
      <c r="D30" s="74">
        <v>-91300</v>
      </c>
      <c r="E30" s="74">
        <v>-62075.9</v>
      </c>
      <c r="F30" s="72">
        <f>E30*100/D30</f>
        <v>67.991128148959476</v>
      </c>
    </row>
    <row r="31" spans="1:6" x14ac:dyDescent="0.25">
      <c r="A31" s="77"/>
      <c r="B31" s="80"/>
      <c r="C31" s="74"/>
      <c r="D31" s="74"/>
      <c r="E31" s="74"/>
      <c r="F31" s="82"/>
    </row>
    <row r="32" spans="1:6" x14ac:dyDescent="0.25">
      <c r="A32" s="78"/>
      <c r="B32" s="81"/>
      <c r="C32" s="74"/>
      <c r="D32" s="74"/>
      <c r="E32" s="74"/>
      <c r="F32" s="73"/>
    </row>
    <row r="33" spans="1:6" x14ac:dyDescent="0.25">
      <c r="A33" s="5" t="s">
        <v>26</v>
      </c>
      <c r="B33" s="6" t="s">
        <v>27</v>
      </c>
      <c r="C33" s="53">
        <f t="shared" ref="C33:E34" si="3">C34</f>
        <v>1869863.41</v>
      </c>
      <c r="D33" s="31">
        <f t="shared" si="3"/>
        <v>2538100</v>
      </c>
      <c r="E33" s="31">
        <f t="shared" si="3"/>
        <v>3050904.3</v>
      </c>
      <c r="F33" s="7">
        <f t="shared" ref="F33:F40" si="4">E33*100/D33</f>
        <v>120.20425909144636</v>
      </c>
    </row>
    <row r="34" spans="1:6" x14ac:dyDescent="0.25">
      <c r="A34" s="5" t="s">
        <v>28</v>
      </c>
      <c r="B34" s="6" t="s">
        <v>29</v>
      </c>
      <c r="C34" s="53">
        <f t="shared" si="3"/>
        <v>1869863.41</v>
      </c>
      <c r="D34" s="31">
        <f t="shared" si="3"/>
        <v>2538100</v>
      </c>
      <c r="E34" s="31">
        <f t="shared" si="3"/>
        <v>3050904.3</v>
      </c>
      <c r="F34" s="7">
        <f t="shared" si="4"/>
        <v>120.20425909144636</v>
      </c>
    </row>
    <row r="35" spans="1:6" x14ac:dyDescent="0.25">
      <c r="A35" s="4" t="s">
        <v>30</v>
      </c>
      <c r="B35" s="8" t="s">
        <v>31</v>
      </c>
      <c r="C35" s="52">
        <v>1869863.41</v>
      </c>
      <c r="D35" s="33">
        <v>2538100</v>
      </c>
      <c r="E35" s="33">
        <v>3050904.3</v>
      </c>
      <c r="F35" s="9">
        <f t="shared" si="4"/>
        <v>120.20425909144636</v>
      </c>
    </row>
    <row r="36" spans="1:6" x14ac:dyDescent="0.25">
      <c r="A36" s="5" t="s">
        <v>32</v>
      </c>
      <c r="B36" s="6" t="s">
        <v>33</v>
      </c>
      <c r="C36" s="53">
        <f>C37+C39</f>
        <v>525392.55000000005</v>
      </c>
      <c r="D36" s="31">
        <f>D37+D39</f>
        <v>2880500</v>
      </c>
      <c r="E36" s="31">
        <f>E37+E39</f>
        <v>513594.11</v>
      </c>
      <c r="F36" s="7">
        <f t="shared" si="4"/>
        <v>17.830033327547302</v>
      </c>
    </row>
    <row r="37" spans="1:6" x14ac:dyDescent="0.25">
      <c r="A37" s="5" t="s">
        <v>34</v>
      </c>
      <c r="B37" s="6" t="s">
        <v>35</v>
      </c>
      <c r="C37" s="53">
        <f>C38</f>
        <v>20218.169999999998</v>
      </c>
      <c r="D37" s="31">
        <f>D38</f>
        <v>450000</v>
      </c>
      <c r="E37" s="31">
        <f>E38</f>
        <v>58442.64</v>
      </c>
      <c r="F37" s="7">
        <f t="shared" si="4"/>
        <v>12.987253333333333</v>
      </c>
    </row>
    <row r="38" spans="1:6" ht="31.5" x14ac:dyDescent="0.25">
      <c r="A38" s="4" t="s">
        <v>36</v>
      </c>
      <c r="B38" s="10" t="s">
        <v>37</v>
      </c>
      <c r="C38" s="52">
        <v>20218.169999999998</v>
      </c>
      <c r="D38" s="33">
        <v>450000</v>
      </c>
      <c r="E38" s="33">
        <v>58442.64</v>
      </c>
      <c r="F38" s="9">
        <f t="shared" si="4"/>
        <v>12.987253333333333</v>
      </c>
    </row>
    <row r="39" spans="1:6" ht="25.5" customHeight="1" x14ac:dyDescent="0.25">
      <c r="A39" s="5" t="s">
        <v>38</v>
      </c>
      <c r="B39" s="6" t="s">
        <v>39</v>
      </c>
      <c r="C39" s="53">
        <f>C42+C43</f>
        <v>505174.38</v>
      </c>
      <c r="D39" s="31">
        <f>D42+D43</f>
        <v>2430500</v>
      </c>
      <c r="E39" s="31">
        <f>E42+E43</f>
        <v>455151.47</v>
      </c>
      <c r="F39" s="7">
        <f t="shared" si="4"/>
        <v>18.726659946513063</v>
      </c>
    </row>
    <row r="40" spans="1:6" ht="15.75" hidden="1" customHeight="1" x14ac:dyDescent="0.25">
      <c r="A40" s="65" t="s">
        <v>40</v>
      </c>
      <c r="B40" s="71" t="s">
        <v>41</v>
      </c>
      <c r="C40" s="74"/>
      <c r="D40" s="74"/>
      <c r="E40" s="74"/>
      <c r="F40" s="83" t="e">
        <f t="shared" si="4"/>
        <v>#DIV/0!</v>
      </c>
    </row>
    <row r="41" spans="1:6" ht="15.75" hidden="1" customHeight="1" x14ac:dyDescent="0.25">
      <c r="A41" s="65"/>
      <c r="B41" s="71"/>
      <c r="C41" s="74"/>
      <c r="D41" s="74"/>
      <c r="E41" s="74"/>
      <c r="F41" s="83"/>
    </row>
    <row r="42" spans="1:6" ht="31.5" x14ac:dyDescent="0.25">
      <c r="A42" s="4" t="s">
        <v>42</v>
      </c>
      <c r="B42" s="8" t="s">
        <v>43</v>
      </c>
      <c r="C42" s="52">
        <v>278982.75</v>
      </c>
      <c r="D42" s="33">
        <v>480000</v>
      </c>
      <c r="E42" s="33">
        <v>177583.22</v>
      </c>
      <c r="F42" s="9">
        <f>E42*100/D42</f>
        <v>36.996504166666668</v>
      </c>
    </row>
    <row r="43" spans="1:6" ht="33.75" customHeight="1" x14ac:dyDescent="0.25">
      <c r="A43" s="65" t="s">
        <v>44</v>
      </c>
      <c r="B43" s="71" t="s">
        <v>45</v>
      </c>
      <c r="C43" s="74">
        <v>226191.63</v>
      </c>
      <c r="D43" s="74">
        <v>1950500</v>
      </c>
      <c r="E43" s="74">
        <v>277568.25</v>
      </c>
      <c r="F43" s="83">
        <f>E43*100/D43</f>
        <v>14.230620353755448</v>
      </c>
    </row>
    <row r="44" spans="1:6" x14ac:dyDescent="0.25">
      <c r="A44" s="65"/>
      <c r="B44" s="71"/>
      <c r="C44" s="74"/>
      <c r="D44" s="74"/>
      <c r="E44" s="74"/>
      <c r="F44" s="83"/>
    </row>
    <row r="45" spans="1:6" x14ac:dyDescent="0.25">
      <c r="A45" s="4"/>
      <c r="B45" s="6" t="s">
        <v>46</v>
      </c>
      <c r="C45" s="53">
        <f t="shared" ref="C45" si="5">C46+C48+C50+C53+C55+C59</f>
        <v>719376.53</v>
      </c>
      <c r="D45" s="51">
        <f t="shared" ref="D45:E45" si="6">D46+D48+D50+D53+D55+D59</f>
        <v>2917423.8200000003</v>
      </c>
      <c r="E45" s="51">
        <f t="shared" si="6"/>
        <v>223460.15000000002</v>
      </c>
      <c r="F45" s="7">
        <f t="shared" ref="F45:F61" si="7">E45*100/D45</f>
        <v>7.6595024853125393</v>
      </c>
    </row>
    <row r="46" spans="1:6" ht="63" x14ac:dyDescent="0.25">
      <c r="A46" s="5" t="s">
        <v>47</v>
      </c>
      <c r="B46" s="6" t="s">
        <v>48</v>
      </c>
      <c r="C46" s="53">
        <f>C47</f>
        <v>560544.31999999995</v>
      </c>
      <c r="D46" s="31">
        <f>D47</f>
        <v>894675.51</v>
      </c>
      <c r="E46" s="31">
        <f>E47</f>
        <v>41619.519999999997</v>
      </c>
      <c r="F46" s="7">
        <f t="shared" si="7"/>
        <v>4.6519122894064679</v>
      </c>
    </row>
    <row r="47" spans="1:6" ht="63" x14ac:dyDescent="0.25">
      <c r="A47" s="4" t="s">
        <v>49</v>
      </c>
      <c r="B47" s="8" t="s">
        <v>48</v>
      </c>
      <c r="C47" s="52">
        <v>560544.31999999995</v>
      </c>
      <c r="D47" s="33">
        <v>894675.51</v>
      </c>
      <c r="E47" s="33">
        <v>41619.519999999997</v>
      </c>
      <c r="F47" s="9">
        <f t="shared" si="7"/>
        <v>4.6519122894064679</v>
      </c>
    </row>
    <row r="48" spans="1:6" ht="63" x14ac:dyDescent="0.25">
      <c r="A48" s="5" t="s">
        <v>82</v>
      </c>
      <c r="B48" s="6" t="s">
        <v>80</v>
      </c>
      <c r="C48" s="58">
        <f>C49</f>
        <v>98104</v>
      </c>
      <c r="D48" s="31">
        <f>D49</f>
        <v>206649.60000000001</v>
      </c>
      <c r="E48" s="58">
        <f>E49</f>
        <v>103324.8</v>
      </c>
      <c r="F48" s="11">
        <f t="shared" si="7"/>
        <v>50</v>
      </c>
    </row>
    <row r="49" spans="1:6" ht="81.75" customHeight="1" x14ac:dyDescent="0.25">
      <c r="A49" s="4" t="s">
        <v>83</v>
      </c>
      <c r="B49" s="8" t="s">
        <v>81</v>
      </c>
      <c r="C49" s="52">
        <v>98104</v>
      </c>
      <c r="D49" s="33">
        <v>206649.60000000001</v>
      </c>
      <c r="E49" s="33">
        <v>103324.8</v>
      </c>
      <c r="F49" s="12">
        <f t="shared" si="7"/>
        <v>50</v>
      </c>
    </row>
    <row r="50" spans="1:6" ht="40.5" customHeight="1" x14ac:dyDescent="0.25">
      <c r="A50" s="4" t="s">
        <v>85</v>
      </c>
      <c r="B50" s="28" t="s">
        <v>84</v>
      </c>
      <c r="C50" s="53">
        <f>C51+C52</f>
        <v>0</v>
      </c>
      <c r="D50" s="31">
        <f>D51+D52</f>
        <v>400000</v>
      </c>
      <c r="E50" s="31">
        <f>E51+E52</f>
        <v>0</v>
      </c>
      <c r="F50" s="12">
        <f>E50*100/D50</f>
        <v>0</v>
      </c>
    </row>
    <row r="51" spans="1:6" ht="90" customHeight="1" x14ac:dyDescent="0.25">
      <c r="A51" s="19" t="s">
        <v>88</v>
      </c>
      <c r="B51" s="29" t="s">
        <v>86</v>
      </c>
      <c r="C51" s="52">
        <v>0</v>
      </c>
      <c r="D51" s="33">
        <v>400000</v>
      </c>
      <c r="E51" s="33">
        <v>0</v>
      </c>
      <c r="F51" s="12">
        <f t="shared" ref="F51:F60" si="8">E51/D51*100</f>
        <v>0</v>
      </c>
    </row>
    <row r="52" spans="1:6" ht="94.5" hidden="1" customHeight="1" x14ac:dyDescent="0.25">
      <c r="A52" s="19" t="s">
        <v>89</v>
      </c>
      <c r="B52" s="29" t="s">
        <v>87</v>
      </c>
      <c r="C52" s="52">
        <v>0</v>
      </c>
      <c r="D52" s="33">
        <v>0</v>
      </c>
      <c r="E52" s="33">
        <v>0</v>
      </c>
      <c r="F52" s="12" t="e">
        <f t="shared" si="8"/>
        <v>#DIV/0!</v>
      </c>
    </row>
    <row r="53" spans="1:6" ht="36.75" customHeight="1" x14ac:dyDescent="0.25">
      <c r="A53" s="19" t="s">
        <v>92</v>
      </c>
      <c r="B53" s="28" t="s">
        <v>91</v>
      </c>
      <c r="C53" s="53">
        <f>C54</f>
        <v>4132.78</v>
      </c>
      <c r="D53" s="31">
        <f>D54</f>
        <v>20000</v>
      </c>
      <c r="E53" s="31">
        <f>E54</f>
        <v>4287.1400000000003</v>
      </c>
      <c r="F53" s="12">
        <f t="shared" si="8"/>
        <v>21.435700000000001</v>
      </c>
    </row>
    <row r="54" spans="1:6" ht="32.25" customHeight="1" x14ac:dyDescent="0.25">
      <c r="A54" s="19" t="s">
        <v>94</v>
      </c>
      <c r="B54" s="29" t="s">
        <v>93</v>
      </c>
      <c r="C54" s="52">
        <v>4132.78</v>
      </c>
      <c r="D54" s="33">
        <v>20000</v>
      </c>
      <c r="E54" s="33">
        <v>4287.1400000000003</v>
      </c>
      <c r="F54" s="12">
        <f t="shared" si="8"/>
        <v>21.435700000000001</v>
      </c>
    </row>
    <row r="55" spans="1:6" ht="28.5" customHeight="1" x14ac:dyDescent="0.25">
      <c r="A55" s="19" t="s">
        <v>96</v>
      </c>
      <c r="B55" s="28" t="s">
        <v>95</v>
      </c>
      <c r="C55" s="53">
        <f t="shared" ref="C55" si="9">C56+C57+C58</f>
        <v>56595.43</v>
      </c>
      <c r="D55" s="42">
        <f t="shared" ref="D55:E55" si="10">D56+D57+D58</f>
        <v>160000</v>
      </c>
      <c r="E55" s="42">
        <f t="shared" si="10"/>
        <v>74228.69</v>
      </c>
      <c r="F55" s="12">
        <f t="shared" si="8"/>
        <v>46.392931250000004</v>
      </c>
    </row>
    <row r="56" spans="1:6" ht="5.25" hidden="1" customHeight="1" x14ac:dyDescent="0.25">
      <c r="A56" s="19" t="s">
        <v>50</v>
      </c>
      <c r="B56" s="29" t="s">
        <v>51</v>
      </c>
      <c r="C56" s="52">
        <v>0</v>
      </c>
      <c r="D56" s="33">
        <v>0</v>
      </c>
      <c r="E56" s="33">
        <v>0</v>
      </c>
      <c r="F56" s="12" t="e">
        <f t="shared" si="8"/>
        <v>#DIV/0!</v>
      </c>
    </row>
    <row r="57" spans="1:6" ht="93.75" customHeight="1" x14ac:dyDescent="0.25">
      <c r="A57" s="24" t="s">
        <v>106</v>
      </c>
      <c r="B57" s="29" t="s">
        <v>107</v>
      </c>
      <c r="C57" s="52">
        <v>0</v>
      </c>
      <c r="D57" s="34">
        <v>0</v>
      </c>
      <c r="E57" s="34">
        <v>700</v>
      </c>
      <c r="F57" s="12" t="e">
        <f t="shared" si="8"/>
        <v>#DIV/0!</v>
      </c>
    </row>
    <row r="58" spans="1:6" ht="121.5" customHeight="1" x14ac:dyDescent="0.25">
      <c r="A58" s="43" t="s">
        <v>115</v>
      </c>
      <c r="B58" s="29" t="s">
        <v>114</v>
      </c>
      <c r="C58" s="52">
        <v>56595.43</v>
      </c>
      <c r="D58" s="41">
        <v>160000</v>
      </c>
      <c r="E58" s="41">
        <v>73528.69</v>
      </c>
      <c r="F58" s="12">
        <f t="shared" si="8"/>
        <v>45.955431250000004</v>
      </c>
    </row>
    <row r="59" spans="1:6" ht="54.75" customHeight="1" x14ac:dyDescent="0.25">
      <c r="A59" s="47" t="s">
        <v>126</v>
      </c>
      <c r="B59" s="28" t="s">
        <v>122</v>
      </c>
      <c r="C59" s="53">
        <f t="shared" ref="C59:E59" si="11">C60</f>
        <v>0</v>
      </c>
      <c r="D59" s="51">
        <f t="shared" si="11"/>
        <v>1236098.71</v>
      </c>
      <c r="E59" s="51">
        <f t="shared" si="11"/>
        <v>0</v>
      </c>
      <c r="F59" s="11">
        <f t="shared" si="8"/>
        <v>0</v>
      </c>
    </row>
    <row r="60" spans="1:6" ht="39" customHeight="1" x14ac:dyDescent="0.25">
      <c r="A60" s="46" t="s">
        <v>127</v>
      </c>
      <c r="B60" s="29" t="s">
        <v>123</v>
      </c>
      <c r="C60" s="52">
        <v>0</v>
      </c>
      <c r="D60" s="50">
        <v>1236098.71</v>
      </c>
      <c r="E60" s="50">
        <v>0</v>
      </c>
      <c r="F60" s="12">
        <f t="shared" si="8"/>
        <v>0</v>
      </c>
    </row>
    <row r="61" spans="1:6" x14ac:dyDescent="0.25">
      <c r="A61" s="5" t="s">
        <v>52</v>
      </c>
      <c r="B61" s="6" t="s">
        <v>53</v>
      </c>
      <c r="C61" s="53">
        <f t="shared" ref="C61" si="12">C62+C80+C82+C84</f>
        <v>17525800</v>
      </c>
      <c r="D61" s="51">
        <f t="shared" ref="D61:E61" si="13">D62+D80+D82+D84</f>
        <v>16404870</v>
      </c>
      <c r="E61" s="51">
        <f t="shared" si="13"/>
        <v>15336934.35</v>
      </c>
      <c r="F61" s="7">
        <f t="shared" si="7"/>
        <v>93.490130369823106</v>
      </c>
    </row>
    <row r="62" spans="1:6" ht="31.5" x14ac:dyDescent="0.25">
      <c r="A62" s="5" t="s">
        <v>54</v>
      </c>
      <c r="B62" s="6" t="s">
        <v>55</v>
      </c>
      <c r="C62" s="53">
        <f>C63+C66+C71+C78</f>
        <v>18198507.859999999</v>
      </c>
      <c r="D62" s="38">
        <f>D63+D66+D71+D78</f>
        <v>16404870</v>
      </c>
      <c r="E62" s="38">
        <f>E63+E66+E71+E78</f>
        <v>15935145</v>
      </c>
      <c r="F62" s="7">
        <f t="shared" ref="F62:F63" si="14">E62*100/D62</f>
        <v>97.13667343904585</v>
      </c>
    </row>
    <row r="63" spans="1:6" x14ac:dyDescent="0.25">
      <c r="A63" s="5" t="s">
        <v>56</v>
      </c>
      <c r="B63" s="6" t="s">
        <v>57</v>
      </c>
      <c r="C63" s="53">
        <f t="shared" ref="C63:E64" si="15">C64</f>
        <v>625350</v>
      </c>
      <c r="D63" s="31">
        <f t="shared" si="15"/>
        <v>893700</v>
      </c>
      <c r="E63" s="31">
        <f t="shared" si="15"/>
        <v>729375</v>
      </c>
      <c r="F63" s="7">
        <f t="shared" si="14"/>
        <v>81.612957368244381</v>
      </c>
    </row>
    <row r="64" spans="1:6" x14ac:dyDescent="0.25">
      <c r="A64" s="4" t="s">
        <v>58</v>
      </c>
      <c r="B64" s="8" t="s">
        <v>59</v>
      </c>
      <c r="C64" s="52">
        <f t="shared" si="15"/>
        <v>625350</v>
      </c>
      <c r="D64" s="41">
        <f t="shared" si="15"/>
        <v>893700</v>
      </c>
      <c r="E64" s="41">
        <f t="shared" si="15"/>
        <v>729375</v>
      </c>
      <c r="F64" s="9">
        <f>E64*100/D64</f>
        <v>81.612957368244381</v>
      </c>
    </row>
    <row r="65" spans="1:6" x14ac:dyDescent="0.25">
      <c r="A65" s="4" t="s">
        <v>60</v>
      </c>
      <c r="B65" s="8" t="s">
        <v>61</v>
      </c>
      <c r="C65" s="52">
        <v>625350</v>
      </c>
      <c r="D65" s="33">
        <v>893700</v>
      </c>
      <c r="E65" s="33">
        <v>729375</v>
      </c>
      <c r="F65" s="9">
        <f t="shared" ref="F65:F70" si="16">E65*100/D65</f>
        <v>81.612957368244381</v>
      </c>
    </row>
    <row r="66" spans="1:6" ht="31.5" x14ac:dyDescent="0.25">
      <c r="A66" s="17" t="s">
        <v>76</v>
      </c>
      <c r="B66" s="18" t="s">
        <v>77</v>
      </c>
      <c r="C66" s="53">
        <f t="shared" ref="C66" si="17">SUM(C67:C70)</f>
        <v>17349707.859999999</v>
      </c>
      <c r="D66" s="58">
        <f t="shared" ref="D66:E66" si="18">SUM(D67:D70)</f>
        <v>14896270</v>
      </c>
      <c r="E66" s="42">
        <f t="shared" si="18"/>
        <v>14896270</v>
      </c>
      <c r="F66" s="15">
        <f t="shared" si="16"/>
        <v>100</v>
      </c>
    </row>
    <row r="67" spans="1:6" ht="31.5" x14ac:dyDescent="0.25">
      <c r="A67" s="4" t="s">
        <v>134</v>
      </c>
      <c r="B67" s="8" t="s">
        <v>135</v>
      </c>
      <c r="C67" s="52">
        <v>0</v>
      </c>
      <c r="D67" s="59">
        <v>12896270</v>
      </c>
      <c r="E67" s="33">
        <v>12896270</v>
      </c>
      <c r="F67" s="9">
        <f t="shared" si="16"/>
        <v>100</v>
      </c>
    </row>
    <row r="68" spans="1:6" ht="31.5" customHeight="1" x14ac:dyDescent="0.25">
      <c r="A68" s="4" t="s">
        <v>75</v>
      </c>
      <c r="B68" s="8" t="s">
        <v>78</v>
      </c>
      <c r="C68" s="52">
        <v>15649707.859999999</v>
      </c>
      <c r="D68" s="33">
        <v>2000000</v>
      </c>
      <c r="E68" s="33">
        <v>2000000</v>
      </c>
      <c r="F68" s="9">
        <f t="shared" si="16"/>
        <v>100</v>
      </c>
    </row>
    <row r="69" spans="1:6" ht="41.25" customHeight="1" x14ac:dyDescent="0.25">
      <c r="A69" s="35" t="s">
        <v>108</v>
      </c>
      <c r="B69" s="36" t="s">
        <v>109</v>
      </c>
      <c r="C69" s="52">
        <v>0</v>
      </c>
      <c r="D69" s="37">
        <v>0</v>
      </c>
      <c r="E69" s="37">
        <v>0</v>
      </c>
      <c r="F69" s="39" t="e">
        <f t="shared" si="16"/>
        <v>#DIV/0!</v>
      </c>
    </row>
    <row r="70" spans="1:6" ht="56.25" customHeight="1" x14ac:dyDescent="0.25">
      <c r="A70" s="43" t="s">
        <v>117</v>
      </c>
      <c r="B70" s="44" t="s">
        <v>116</v>
      </c>
      <c r="C70" s="52">
        <v>1700000</v>
      </c>
      <c r="D70" s="41">
        <v>0</v>
      </c>
      <c r="E70" s="41">
        <v>0</v>
      </c>
      <c r="F70" s="45" t="e">
        <f t="shared" si="16"/>
        <v>#DIV/0!</v>
      </c>
    </row>
    <row r="71" spans="1:6" x14ac:dyDescent="0.25">
      <c r="A71" s="60" t="s">
        <v>63</v>
      </c>
      <c r="B71" s="85" t="s">
        <v>62</v>
      </c>
      <c r="C71" s="75">
        <f>C74+C76</f>
        <v>223450</v>
      </c>
      <c r="D71" s="75">
        <f>D74+D76</f>
        <v>614900</v>
      </c>
      <c r="E71" s="75">
        <f>E74+E76</f>
        <v>309500</v>
      </c>
      <c r="F71" s="70">
        <f>E71*100/D71</f>
        <v>50.33338754268987</v>
      </c>
    </row>
    <row r="72" spans="1:6" x14ac:dyDescent="0.25">
      <c r="A72" s="61"/>
      <c r="B72" s="85"/>
      <c r="C72" s="75"/>
      <c r="D72" s="75"/>
      <c r="E72" s="75"/>
      <c r="F72" s="70"/>
    </row>
    <row r="73" spans="1:6" x14ac:dyDescent="0.25">
      <c r="A73" s="62"/>
      <c r="B73" s="85"/>
      <c r="C73" s="75"/>
      <c r="D73" s="75"/>
      <c r="E73" s="75"/>
      <c r="F73" s="70"/>
    </row>
    <row r="74" spans="1:6" x14ac:dyDescent="0.25">
      <c r="A74" s="65" t="s">
        <v>64</v>
      </c>
      <c r="B74" s="71" t="s">
        <v>65</v>
      </c>
      <c r="C74" s="74">
        <v>13750</v>
      </c>
      <c r="D74" s="74">
        <v>33000</v>
      </c>
      <c r="E74" s="74">
        <v>18550</v>
      </c>
      <c r="F74" s="83">
        <f>E74*100/D74</f>
        <v>56.212121212121211</v>
      </c>
    </row>
    <row r="75" spans="1:6" x14ac:dyDescent="0.25">
      <c r="A75" s="65"/>
      <c r="B75" s="71"/>
      <c r="C75" s="74"/>
      <c r="D75" s="74"/>
      <c r="E75" s="74"/>
      <c r="F75" s="83"/>
    </row>
    <row r="76" spans="1:6" x14ac:dyDescent="0.25">
      <c r="A76" s="65" t="s">
        <v>66</v>
      </c>
      <c r="B76" s="71" t="s">
        <v>67</v>
      </c>
      <c r="C76" s="74">
        <v>209700</v>
      </c>
      <c r="D76" s="74">
        <v>581900</v>
      </c>
      <c r="E76" s="74">
        <v>290950</v>
      </c>
      <c r="F76" s="83">
        <f>E76*100/D76</f>
        <v>50</v>
      </c>
    </row>
    <row r="77" spans="1:6" ht="12" customHeight="1" x14ac:dyDescent="0.25">
      <c r="A77" s="65"/>
      <c r="B77" s="71"/>
      <c r="C77" s="74"/>
      <c r="D77" s="74"/>
      <c r="E77" s="74"/>
      <c r="F77" s="83"/>
    </row>
    <row r="78" spans="1:6" ht="27.75" hidden="1" customHeight="1" x14ac:dyDescent="0.25">
      <c r="A78" s="19" t="s">
        <v>98</v>
      </c>
      <c r="B78" s="20" t="s">
        <v>97</v>
      </c>
      <c r="C78" s="53">
        <f>C79</f>
        <v>0</v>
      </c>
      <c r="D78" s="31">
        <f>D79</f>
        <v>0</v>
      </c>
      <c r="E78" s="31">
        <f>E79</f>
        <v>0</v>
      </c>
      <c r="F78" s="21" t="e">
        <f>E78/D78*100</f>
        <v>#DIV/0!</v>
      </c>
    </row>
    <row r="79" spans="1:6" ht="31.5" hidden="1" customHeight="1" x14ac:dyDescent="0.25">
      <c r="A79" s="19" t="s">
        <v>100</v>
      </c>
      <c r="B79" s="22" t="s">
        <v>99</v>
      </c>
      <c r="C79" s="52">
        <v>0</v>
      </c>
      <c r="D79" s="33">
        <v>0</v>
      </c>
      <c r="E79" s="33">
        <v>0</v>
      </c>
      <c r="F79" s="23" t="e">
        <f>E79/D79*100</f>
        <v>#DIV/0!</v>
      </c>
    </row>
    <row r="80" spans="1:6" ht="78.75" hidden="1" customHeight="1" x14ac:dyDescent="0.25">
      <c r="A80" s="24" t="s">
        <v>101</v>
      </c>
      <c r="B80" s="27" t="s">
        <v>102</v>
      </c>
      <c r="C80" s="53">
        <f t="shared" ref="C80:F82" si="19">C81</f>
        <v>0</v>
      </c>
      <c r="D80" s="32">
        <f t="shared" si="19"/>
        <v>0</v>
      </c>
      <c r="E80" s="32">
        <f t="shared" si="19"/>
        <v>0</v>
      </c>
      <c r="F80" s="32">
        <f t="shared" si="19"/>
        <v>72.798590697274889</v>
      </c>
    </row>
    <row r="81" spans="1:6" ht="63" hidden="1" customHeight="1" x14ac:dyDescent="0.25">
      <c r="A81" s="24" t="s">
        <v>103</v>
      </c>
      <c r="B81" s="25" t="s">
        <v>104</v>
      </c>
      <c r="C81" s="52">
        <v>0</v>
      </c>
      <c r="D81" s="34">
        <v>0</v>
      </c>
      <c r="E81" s="34">
        <v>0</v>
      </c>
      <c r="F81" s="38">
        <f t="shared" si="19"/>
        <v>72.798590697274889</v>
      </c>
    </row>
    <row r="82" spans="1:6" ht="18.75" x14ac:dyDescent="0.25">
      <c r="A82" s="35" t="s">
        <v>111</v>
      </c>
      <c r="B82" s="40" t="s">
        <v>110</v>
      </c>
      <c r="C82" s="53">
        <f t="shared" ref="C82:E82" si="20">C83</f>
        <v>0</v>
      </c>
      <c r="D82" s="38">
        <f t="shared" si="20"/>
        <v>0</v>
      </c>
      <c r="E82" s="38">
        <f t="shared" si="20"/>
        <v>0</v>
      </c>
      <c r="F82" s="38">
        <f t="shared" si="19"/>
        <v>72.798590697274889</v>
      </c>
    </row>
    <row r="83" spans="1:6" ht="42.75" customHeight="1" x14ac:dyDescent="0.25">
      <c r="A83" s="35" t="s">
        <v>112</v>
      </c>
      <c r="B83" s="36" t="s">
        <v>113</v>
      </c>
      <c r="C83" s="52">
        <v>0</v>
      </c>
      <c r="D83" s="37">
        <v>0</v>
      </c>
      <c r="E83" s="37">
        <v>0</v>
      </c>
      <c r="F83" s="38">
        <f>F87</f>
        <v>72.798590697274889</v>
      </c>
    </row>
    <row r="84" spans="1:6" ht="42.75" customHeight="1" x14ac:dyDescent="0.25">
      <c r="A84" s="47" t="s">
        <v>125</v>
      </c>
      <c r="B84" s="48" t="s">
        <v>124</v>
      </c>
      <c r="C84" s="53">
        <f>C85+C86</f>
        <v>-672707.86</v>
      </c>
      <c r="D84" s="53">
        <f t="shared" ref="D84:E84" si="21">D85+D86</f>
        <v>0</v>
      </c>
      <c r="E84" s="53">
        <f t="shared" si="21"/>
        <v>-598210.65</v>
      </c>
      <c r="F84" s="51">
        <f t="shared" ref="F84:F85" si="22">F88</f>
        <v>0</v>
      </c>
    </row>
    <row r="85" spans="1:6" ht="42.75" customHeight="1" x14ac:dyDescent="0.25">
      <c r="A85" s="46" t="s">
        <v>129</v>
      </c>
      <c r="B85" s="49" t="s">
        <v>128</v>
      </c>
      <c r="C85" s="52">
        <v>-672707.86</v>
      </c>
      <c r="D85" s="50">
        <v>0</v>
      </c>
      <c r="E85" s="50">
        <v>-219292.89</v>
      </c>
      <c r="F85" s="51">
        <f t="shared" si="22"/>
        <v>0</v>
      </c>
    </row>
    <row r="86" spans="1:6" ht="42.75" customHeight="1" x14ac:dyDescent="0.25">
      <c r="A86" s="54" t="s">
        <v>141</v>
      </c>
      <c r="B86" s="55" t="s">
        <v>140</v>
      </c>
      <c r="C86" s="52">
        <v>0</v>
      </c>
      <c r="D86" s="52">
        <v>0</v>
      </c>
      <c r="E86" s="52">
        <v>-378917.76</v>
      </c>
      <c r="F86" s="53"/>
    </row>
    <row r="87" spans="1:6" x14ac:dyDescent="0.25">
      <c r="A87" s="5" t="s">
        <v>68</v>
      </c>
      <c r="B87" s="6"/>
      <c r="C87" s="53">
        <f>C12+C61</f>
        <v>22099641.960000001</v>
      </c>
      <c r="D87" s="31">
        <f>D12+D61</f>
        <v>29249993.82</v>
      </c>
      <c r="E87" s="31">
        <f>E12+E61</f>
        <v>21293583.280000001</v>
      </c>
      <c r="F87" s="7">
        <f>E87*100/D87</f>
        <v>72.798590697274889</v>
      </c>
    </row>
    <row r="88" spans="1:6" x14ac:dyDescent="0.25">
      <c r="A88" s="13"/>
      <c r="E88" s="30"/>
    </row>
    <row r="89" spans="1:6" x14ac:dyDescent="0.25">
      <c r="A89" s="13"/>
      <c r="E89" s="30"/>
    </row>
    <row r="90" spans="1:6" x14ac:dyDescent="0.25">
      <c r="A90" s="13"/>
      <c r="E90" s="30"/>
    </row>
    <row r="91" spans="1:6" x14ac:dyDescent="0.25">
      <c r="A91" s="13"/>
      <c r="E91" s="30"/>
    </row>
    <row r="92" spans="1:6" x14ac:dyDescent="0.25">
      <c r="A92" s="13"/>
    </row>
    <row r="93" spans="1:6" x14ac:dyDescent="0.25">
      <c r="A93" s="13"/>
    </row>
    <row r="94" spans="1:6" x14ac:dyDescent="0.25">
      <c r="A94" s="13"/>
    </row>
    <row r="95" spans="1:6" x14ac:dyDescent="0.25">
      <c r="A95" s="13"/>
    </row>
    <row r="96" spans="1:6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</sheetData>
  <mergeCells count="58">
    <mergeCell ref="E43:E44"/>
    <mergeCell ref="E71:E73"/>
    <mergeCell ref="E74:E75"/>
    <mergeCell ref="E76:E77"/>
    <mergeCell ref="C74:C75"/>
    <mergeCell ref="C76:C77"/>
    <mergeCell ref="D71:D73"/>
    <mergeCell ref="D74:D75"/>
    <mergeCell ref="D76:D77"/>
    <mergeCell ref="C71:C73"/>
    <mergeCell ref="D43:D44"/>
    <mergeCell ref="A76:A77"/>
    <mergeCell ref="B76:B77"/>
    <mergeCell ref="F76:F77"/>
    <mergeCell ref="A7:F8"/>
    <mergeCell ref="F10:F11"/>
    <mergeCell ref="C10:C11"/>
    <mergeCell ref="C15:C16"/>
    <mergeCell ref="A43:A44"/>
    <mergeCell ref="B43:B44"/>
    <mergeCell ref="F43:F44"/>
    <mergeCell ref="B71:B73"/>
    <mergeCell ref="F71:F73"/>
    <mergeCell ref="A74:A75"/>
    <mergeCell ref="B74:B75"/>
    <mergeCell ref="F74:F75"/>
    <mergeCell ref="C43:C44"/>
    <mergeCell ref="F30:F32"/>
    <mergeCell ref="A40:A41"/>
    <mergeCell ref="B40:B41"/>
    <mergeCell ref="F40:F41"/>
    <mergeCell ref="C30:C32"/>
    <mergeCell ref="C40:C41"/>
    <mergeCell ref="E30:E32"/>
    <mergeCell ref="E40:E41"/>
    <mergeCell ref="D30:D32"/>
    <mergeCell ref="D40:D41"/>
    <mergeCell ref="E20:E21"/>
    <mergeCell ref="D15:D16"/>
    <mergeCell ref="D20:D21"/>
    <mergeCell ref="A30:A32"/>
    <mergeCell ref="B30:B32"/>
    <mergeCell ref="A71:A73"/>
    <mergeCell ref="B2:F2"/>
    <mergeCell ref="B3:F3"/>
    <mergeCell ref="B4:F4"/>
    <mergeCell ref="B5:F5"/>
    <mergeCell ref="A10:A11"/>
    <mergeCell ref="B10:B11"/>
    <mergeCell ref="D10:E10"/>
    <mergeCell ref="A15:A16"/>
    <mergeCell ref="B15:B16"/>
    <mergeCell ref="F15:F16"/>
    <mergeCell ref="A20:A21"/>
    <mergeCell ref="B20:B21"/>
    <mergeCell ref="F20:F21"/>
    <mergeCell ref="C20:C21"/>
    <mergeCell ref="E15:E16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Доходы.№2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karis</dc:creator>
  <cp:lastModifiedBy>User</cp:lastModifiedBy>
  <cp:lastPrinted>2023-08-04T06:44:43Z</cp:lastPrinted>
  <dcterms:created xsi:type="dcterms:W3CDTF">2015-06-05T18:17:20Z</dcterms:created>
  <dcterms:modified xsi:type="dcterms:W3CDTF">2026-07-22T07:34:26Z</dcterms:modified>
</cp:coreProperties>
</file>