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СНД\Documents\СЕССИИ\5 созыв - 09.2022 - 09.2027\2026\44 сессия 21.10.2026 (392-405)\394 (185) - Изменения в бюджет\"/>
    </mc:Choice>
  </mc:AlternateContent>
  <xr:revisionPtr revIDLastSave="0" documentId="13_ncr:1_{45B5957A-00A7-4167-B517-84904CF6FC5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Лист1!$A$16:$J$509</definedName>
    <definedName name="_xlnm.Print_Area" localSheetId="0">Лист1!$A$1:$J$509</definedName>
  </definedNames>
  <calcPr calcId="181029"/>
</workbook>
</file>

<file path=xl/calcChain.xml><?xml version="1.0" encoding="utf-8"?>
<calcChain xmlns="http://schemas.openxmlformats.org/spreadsheetml/2006/main">
  <c r="J198" i="1" l="1"/>
  <c r="J478" i="1"/>
  <c r="J408" i="1"/>
  <c r="J399" i="1"/>
  <c r="J355" i="1"/>
  <c r="J327" i="1"/>
  <c r="J354" i="1"/>
  <c r="J326" i="1"/>
  <c r="J462" i="1" l="1"/>
  <c r="J338" i="1"/>
  <c r="J321" i="1"/>
  <c r="J296" i="1"/>
  <c r="J180" i="1"/>
  <c r="J175" i="1"/>
  <c r="J173" i="1" s="1"/>
  <c r="J167" i="1"/>
  <c r="J57" i="1"/>
  <c r="J47" i="1"/>
  <c r="J46" i="1" s="1"/>
  <c r="J26" i="1"/>
  <c r="J445" i="1" l="1"/>
  <c r="J284" i="1" l="1"/>
  <c r="J103" i="1" l="1"/>
  <c r="J383" i="1"/>
  <c r="J484" i="1" l="1"/>
  <c r="J481" i="1"/>
  <c r="J479" i="1"/>
  <c r="J474" i="1"/>
  <c r="J477" i="1"/>
  <c r="J475" i="1"/>
  <c r="J428" i="1"/>
  <c r="J392" i="1"/>
  <c r="J376" i="1"/>
  <c r="J346" i="1"/>
  <c r="J344" i="1" s="1"/>
  <c r="J287" i="1"/>
  <c r="J227" i="1"/>
  <c r="J190" i="1"/>
  <c r="J189" i="1" s="1"/>
  <c r="J60" i="1"/>
  <c r="J473" i="1" l="1"/>
  <c r="J123" i="1" l="1"/>
  <c r="J83" i="1"/>
  <c r="J51" i="1" l="1"/>
  <c r="J50" i="1" s="1"/>
  <c r="J49" i="1" l="1"/>
  <c r="J100" i="1" l="1"/>
  <c r="J508" i="1" l="1"/>
  <c r="J385" i="1"/>
  <c r="J472" i="1" l="1"/>
  <c r="J431" i="1"/>
  <c r="J360" i="1"/>
  <c r="J254" i="1"/>
  <c r="J66" i="1"/>
  <c r="J124" i="1" l="1"/>
  <c r="J410" i="1" l="1"/>
  <c r="J409" i="1"/>
  <c r="J403" i="1"/>
  <c r="J402" i="1"/>
  <c r="J404" i="1" l="1"/>
  <c r="J240" i="1" l="1"/>
  <c r="J225" i="1" l="1"/>
  <c r="J396" i="1" l="1"/>
  <c r="J419" i="1" l="1"/>
  <c r="J454" i="1" l="1"/>
  <c r="J395" i="1" l="1"/>
  <c r="J394" i="1" s="1"/>
  <c r="J114" i="1" l="1"/>
  <c r="J87" i="1" l="1"/>
  <c r="J298" i="1" l="1"/>
  <c r="J183" i="1" l="1"/>
  <c r="J182" i="1" s="1"/>
  <c r="J179" i="1" s="1"/>
  <c r="J86" i="1"/>
  <c r="J314" i="1" l="1"/>
  <c r="J250" i="1" l="1"/>
  <c r="J246" i="1"/>
  <c r="J245" i="1" s="1"/>
  <c r="J244" i="1" s="1"/>
  <c r="J29" i="1"/>
  <c r="J28" i="1" s="1"/>
  <c r="J380" i="1"/>
  <c r="J88" i="1"/>
  <c r="J90" i="1"/>
  <c r="J92" i="1"/>
  <c r="J94" i="1"/>
  <c r="J96" i="1"/>
  <c r="J102" i="1"/>
  <c r="J98" i="1"/>
  <c r="J105" i="1"/>
  <c r="J107" i="1"/>
  <c r="J110" i="1"/>
  <c r="J112" i="1"/>
  <c r="J119" i="1"/>
  <c r="J125" i="1"/>
  <c r="J130" i="1"/>
  <c r="J129" i="1" s="1"/>
  <c r="J132" i="1"/>
  <c r="J136" i="1"/>
  <c r="J139" i="1"/>
  <c r="J145" i="1"/>
  <c r="J143" i="1" s="1"/>
  <c r="J154" i="1"/>
  <c r="J162" i="1"/>
  <c r="J158" i="1"/>
  <c r="J165" i="1"/>
  <c r="J502" i="1"/>
  <c r="J234" i="1"/>
  <c r="J294" i="1"/>
  <c r="J172" i="1"/>
  <c r="J490" i="1"/>
  <c r="J500" i="1"/>
  <c r="J506" i="1"/>
  <c r="J22" i="1"/>
  <c r="J21" i="1" s="1"/>
  <c r="J372" i="1"/>
  <c r="J306" i="1"/>
  <c r="J305" i="1" s="1"/>
  <c r="J460" i="1"/>
  <c r="J458" i="1"/>
  <c r="J313" i="1"/>
  <c r="J312" i="1" s="1"/>
  <c r="J311" i="1" s="1"/>
  <c r="J304" i="1"/>
  <c r="J303" i="1" s="1"/>
  <c r="J242" i="1"/>
  <c r="J238" i="1" s="1"/>
  <c r="J257" i="1"/>
  <c r="J256" i="1" s="1"/>
  <c r="J438" i="1"/>
  <c r="J122" i="1"/>
  <c r="J368" i="1"/>
  <c r="J330" i="1"/>
  <c r="J358" i="1"/>
  <c r="J200" i="1"/>
  <c r="J370" i="1"/>
  <c r="J277" i="1"/>
  <c r="J275" i="1" s="1"/>
  <c r="J274" i="1" s="1"/>
  <c r="J434" i="1"/>
  <c r="J117" i="1"/>
  <c r="J443" i="1"/>
  <c r="J387" i="1"/>
  <c r="J386" i="1" s="1"/>
  <c r="J194" i="1"/>
  <c r="J193" i="1" s="1"/>
  <c r="J425" i="1"/>
  <c r="J424" i="1" s="1"/>
  <c r="J141" i="1"/>
  <c r="J292" i="1"/>
  <c r="J70" i="1"/>
  <c r="J69" i="1" s="1"/>
  <c r="J68" i="1" s="1"/>
  <c r="J420" i="1"/>
  <c r="J253" i="1"/>
  <c r="J264" i="1"/>
  <c r="J263" i="1" s="1"/>
  <c r="J384" i="1"/>
  <c r="J382" i="1"/>
  <c r="J334" i="1"/>
  <c r="J320" i="1" s="1"/>
  <c r="J44" i="1"/>
  <c r="J41" i="1" s="1"/>
  <c r="J453" i="1"/>
  <c r="J364" i="1"/>
  <c r="J366" i="1"/>
  <c r="J231" i="1"/>
  <c r="J469" i="1"/>
  <c r="J468" i="1" s="1"/>
  <c r="J283" i="1"/>
  <c r="J447" i="1"/>
  <c r="J285" i="1"/>
  <c r="J374" i="1"/>
  <c r="J267" i="1"/>
  <c r="J266" i="1" s="1"/>
  <c r="J73" i="1"/>
  <c r="J72" i="1" s="1"/>
  <c r="J340" i="1"/>
  <c r="J336" i="1"/>
  <c r="J271" i="1"/>
  <c r="J270" i="1" s="1"/>
  <c r="J221" i="1"/>
  <c r="J260" i="1"/>
  <c r="J259" i="1" s="1"/>
  <c r="J206" i="1"/>
  <c r="J456" i="1"/>
  <c r="J418" i="1"/>
  <c r="J309" i="1"/>
  <c r="J308" i="1" s="1"/>
  <c r="J451" i="1"/>
  <c r="J215" i="1"/>
  <c r="J211" i="1"/>
  <c r="J209" i="1"/>
  <c r="J390" i="1"/>
  <c r="J389" i="1" s="1"/>
  <c r="J378" i="1"/>
  <c r="J342" i="1"/>
  <c r="J219" i="1"/>
  <c r="J281" i="1"/>
  <c r="J217" i="1"/>
  <c r="J213" i="1"/>
  <c r="J197" i="1"/>
  <c r="J196" i="1" s="1"/>
  <c r="J204" i="1"/>
  <c r="J64" i="1"/>
  <c r="J35" i="1"/>
  <c r="J34" i="1" s="1"/>
  <c r="J33" i="1" s="1"/>
  <c r="J42" i="1"/>
  <c r="J492" i="1"/>
  <c r="J319" i="1" l="1"/>
  <c r="J318" i="1" s="1"/>
  <c r="J317" i="1" s="1"/>
  <c r="J351" i="1"/>
  <c r="J350" i="1" s="1"/>
  <c r="J349" i="1" s="1"/>
  <c r="J348" i="1" s="1"/>
  <c r="J79" i="1"/>
  <c r="J450" i="1"/>
  <c r="J252" i="1"/>
  <c r="J224" i="1"/>
  <c r="J233" i="1"/>
  <c r="J116" i="1"/>
  <c r="J104" i="1"/>
  <c r="J203" i="1"/>
  <c r="J202" i="1" s="1"/>
  <c r="J291" i="1"/>
  <c r="J290" i="1" s="1"/>
  <c r="J289" i="1" s="1"/>
  <c r="J208" i="1"/>
  <c r="J144" i="1"/>
  <c r="J276" i="1"/>
  <c r="J302" i="1"/>
  <c r="J301" i="1" s="1"/>
  <c r="J300" i="1" s="1"/>
  <c r="J417" i="1"/>
  <c r="J416" i="1" s="1"/>
  <c r="J415" i="1" s="1"/>
  <c r="J59" i="1"/>
  <c r="J56" i="1" s="1"/>
  <c r="J489" i="1"/>
  <c r="J488" i="1" s="1"/>
  <c r="J487" i="1" s="1"/>
  <c r="J486" i="1" s="1"/>
  <c r="J269" i="1"/>
  <c r="J20" i="1"/>
  <c r="J499" i="1"/>
  <c r="J498" i="1" s="1"/>
  <c r="J497" i="1" s="1"/>
  <c r="J496" i="1" s="1"/>
  <c r="J135" i="1"/>
  <c r="J134" i="1" s="1"/>
  <c r="J178" i="1"/>
  <c r="J177" i="1" s="1"/>
  <c r="J307" i="1"/>
  <c r="J153" i="1"/>
  <c r="J152" i="1" s="1"/>
  <c r="J151" i="1" s="1"/>
  <c r="J280" i="1"/>
  <c r="J279" i="1" s="1"/>
  <c r="J467" i="1"/>
  <c r="J466" i="1" s="1"/>
  <c r="J465" i="1" s="1"/>
  <c r="J464" i="1" s="1"/>
  <c r="J171" i="1"/>
  <c r="J31" i="1"/>
  <c r="J32" i="1"/>
  <c r="J40" i="1"/>
  <c r="J39" i="1" s="1"/>
  <c r="J38" i="1"/>
  <c r="J37" i="1" s="1"/>
  <c r="J19" i="1" l="1"/>
  <c r="J18" i="1" s="1"/>
  <c r="J433" i="1"/>
  <c r="J423" i="1" s="1"/>
  <c r="J422" i="1" s="1"/>
  <c r="J223" i="1"/>
  <c r="J199" i="1" s="1"/>
  <c r="J170" i="1" s="1"/>
  <c r="J55" i="1"/>
  <c r="J78" i="1"/>
  <c r="J77" i="1" s="1"/>
  <c r="J76" i="1" s="1"/>
  <c r="J262" i="1"/>
  <c r="J53" i="1" l="1"/>
  <c r="J54" i="1"/>
  <c r="J316" i="1"/>
  <c r="J315" i="1" s="1"/>
  <c r="J273" i="1"/>
  <c r="J17" i="1"/>
  <c r="J75" i="1"/>
  <c r="J169" i="1" l="1"/>
  <c r="J509" i="1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user</author>
  </authors>
  <commentList>
    <comment ref="B64" authorId="0" shapeId="0" xr:uid="{00000000-0006-0000-0000-000001000000}">
      <text>
        <r>
          <rPr>
            <b/>
            <sz val="9"/>
            <color indexed="81"/>
            <rFont val="Tahoma"/>
            <family val="2"/>
            <charset val="204"/>
          </rPr>
          <t>user: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B196" authorId="0" shapeId="0" xr:uid="{00000000-0006-0000-0000-000002000000}">
      <text>
        <r>
          <rPr>
            <b/>
            <sz val="8"/>
            <color indexed="81"/>
            <rFont val="Tahoma"/>
            <family val="2"/>
            <charset val="204"/>
          </rPr>
          <t>user:</t>
        </r>
        <r>
          <rPr>
            <sz val="8"/>
            <color indexed="81"/>
            <rFont val="Tahoma"/>
            <family val="2"/>
            <charset val="204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<sst xmlns="http://schemas.openxmlformats.org/spreadsheetml/2006/main" count="2110" uniqueCount="531">
  <si>
    <t>Приложение № 10 к решению</t>
  </si>
  <si>
    <t>Совета народных депутатов</t>
  </si>
  <si>
    <t>Приложение №14</t>
  </si>
  <si>
    <t>МО "Красногвардейский район"</t>
  </si>
  <si>
    <t>Ведомственная структура расходов бюджета</t>
  </si>
  <si>
    <t>муниципального образования "Красногвардейский район"</t>
  </si>
  <si>
    <t>тыс.руб.</t>
  </si>
  <si>
    <t>№</t>
  </si>
  <si>
    <t>Наименование</t>
  </si>
  <si>
    <t>Код прямого получа-теля</t>
  </si>
  <si>
    <t>Код раз-дела</t>
  </si>
  <si>
    <t>Код подраз-дела</t>
  </si>
  <si>
    <t>Код Целевой статьи</t>
  </si>
  <si>
    <t>Код вида расхода (группа, подгруппа)</t>
  </si>
  <si>
    <t>Сумма</t>
  </si>
  <si>
    <t>1.</t>
  </si>
  <si>
    <t xml:space="preserve">Управление финансов администрации муниципального образования "Красногвардейский район" </t>
  </si>
  <si>
    <t>906</t>
  </si>
  <si>
    <t>ОБЩЕГОСУДАРСТВЕННЫЕ ВОПРОСЫ</t>
  </si>
  <si>
    <t>01</t>
  </si>
  <si>
    <t>00</t>
  </si>
  <si>
    <t>Обеспечение деятельности финансовых, налоговых и таможенных органов и органов финансового (финансово-бюджетного) надзора</t>
  </si>
  <si>
    <t>06</t>
  </si>
  <si>
    <t>Муниципальная программа МО "Красногвардейский район" "Управление муниципальными финансами"</t>
  </si>
  <si>
    <t>5100000000</t>
  </si>
  <si>
    <t>Подпрограмма "Обеспечение реализации муниципальной программы МО "Красногвардейский район" "Управление муниципальными финансами "</t>
  </si>
  <si>
    <t>5140000000</t>
  </si>
  <si>
    <t>Расходы на обеспечение функций органов местного самоуправления</t>
  </si>
  <si>
    <t>5140000400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</si>
  <si>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</si>
  <si>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100</t>
  </si>
  <si>
    <t>Закупка товаров, работ и услуг для обеспечения государственных (муниципальных) нужд</t>
  </si>
  <si>
    <t>200</t>
  </si>
  <si>
    <t>Иные бюджетные ассигнования</t>
  </si>
  <si>
    <t>800</t>
  </si>
  <si>
    <t>Расходы на приобретение и содержание имущества, находящегося в собственности МО "Красногвардейский район"</t>
  </si>
  <si>
    <t>Другие общегосударственные вопросы</t>
  </si>
  <si>
    <t>13</t>
  </si>
  <si>
    <t>Резервные средства на реализацию отдельных мероприятий и оплату социально-значимых затрат</t>
  </si>
  <si>
    <t>6310080010</t>
  </si>
  <si>
    <t>Социальное обеспечение и иные выплаты населению</t>
  </si>
  <si>
    <t>300</t>
  </si>
  <si>
    <t xml:space="preserve"> Прочая закупка товаров, работ и услуг</t>
  </si>
  <si>
    <t>ОБСЛУЖИВАНИЕ ГОСУДАРСТВЕННОГО  И МУНИЦИПАЛЬНОГО ДОЛГА</t>
  </si>
  <si>
    <t>Обслуживание государственного внутреннего и муниципального долга</t>
  </si>
  <si>
    <t>Муниципальная программа МО "Красногвардейский район" "Управление муниципальными финансами "</t>
  </si>
  <si>
    <t>Подпрограмма "Управление муниципальным долгом МО "Красногвардейский район"</t>
  </si>
  <si>
    <t>5130000000</t>
  </si>
  <si>
    <t>Процентные платежи по  муниципальному долгу</t>
  </si>
  <si>
    <t>5130080020</t>
  </si>
  <si>
    <t>Обслуживание государственного (муниципального) долга</t>
  </si>
  <si>
    <t>700</t>
  </si>
  <si>
    <t>МЕЖБЮДЖЕТНЫЕ ТРАНСФЕРТЫ ОБЩЕГО ХАРАКТЕРА БЮДЖЕТАМ БЮДЖЕТНОЙ СИСТЕМЫ РОССИЙСКОЙ ФЕДЕРАЦИИ</t>
  </si>
  <si>
    <t>14</t>
  </si>
  <si>
    <t>Дотации  на выравнивание бюджетной обеспеченности субъектов РФ и муниципальных образований</t>
  </si>
  <si>
    <t>Подпрограмма "Совершенствование системы межбюджетных отношений и содействие повышению уровня бюджетной обеспеченности муниципальных образований "</t>
  </si>
  <si>
    <t>5150000000</t>
  </si>
  <si>
    <t>Реализация иных мероприятий в рамках непрограммных расходов</t>
  </si>
  <si>
    <t>Расходы за счет межбюджетных трансфертов, предоставляемых из республиканского бюджета Республики Адыгея</t>
  </si>
  <si>
    <t>5150060030</t>
  </si>
  <si>
    <t>Выравнивание бюджетной обеспеченности поселений за счет средств республиканского бюджета</t>
  </si>
  <si>
    <t>500</t>
  </si>
  <si>
    <t xml:space="preserve">Выравнивание бюджетной обеспеченности поселений </t>
  </si>
  <si>
    <t>5150080040</t>
  </si>
  <si>
    <t>Межбюджетные трансферты</t>
  </si>
  <si>
    <t>02</t>
  </si>
  <si>
    <t>03</t>
  </si>
  <si>
    <t>Резервный фонд администрации муниципального образования "Красногвардейский район"</t>
  </si>
  <si>
    <t>6310080030</t>
  </si>
  <si>
    <t>2.</t>
  </si>
  <si>
    <t>Отдел земельно-имущественных отношений администрации МО "Красногвардейский район"</t>
  </si>
  <si>
    <t>908</t>
  </si>
  <si>
    <t>Расходы вне муниципальных программ</t>
  </si>
  <si>
    <t>6000000000</t>
  </si>
  <si>
    <t>6130000000</t>
  </si>
  <si>
    <t>6130000400</t>
  </si>
  <si>
    <t>Мероприятия по оценке недвижимости, признанию прав и регулированию отношений по государственной и муниципальной собственности</t>
  </si>
  <si>
    <t>6130080110</t>
  </si>
  <si>
    <t>6130080130</t>
  </si>
  <si>
    <t>400</t>
  </si>
  <si>
    <t>Прочая закупка товаров, работ и услуг</t>
  </si>
  <si>
    <t>НАЦИОНАЛЬНАЯ  ЭКОНОМИКА</t>
  </si>
  <si>
    <t>04</t>
  </si>
  <si>
    <t>12</t>
  </si>
  <si>
    <t>Руководство и управление в сфере установленных функций</t>
  </si>
  <si>
    <t>6100000000</t>
  </si>
  <si>
    <t>Проведение кадастровых работ на земельных участках, отнесенных к собственности МО "Красногвардейский район"</t>
  </si>
  <si>
    <t>6130080120</t>
  </si>
  <si>
    <t>ЖИЛИЩНО-КОММУНАЛЬНОЕ ХОЗЯЙСТВО</t>
  </si>
  <si>
    <t>05</t>
  </si>
  <si>
    <t>Жилищное хозяйство</t>
  </si>
  <si>
    <t>6390080620</t>
  </si>
  <si>
    <t>3.</t>
  </si>
  <si>
    <t xml:space="preserve">Управление культуры и кино администрации муниципального образования "Красногвардейский район" </t>
  </si>
  <si>
    <t>КУЛЬТУРА , КИНЕМАТОГРАФИЯ</t>
  </si>
  <si>
    <t>08</t>
  </si>
  <si>
    <t xml:space="preserve">Культура </t>
  </si>
  <si>
    <t>Муниципальная программа МО "Красногвардейский район" "Развитие культуры" на 2018-2025 годы</t>
  </si>
  <si>
    <t>5200000000</t>
  </si>
  <si>
    <t>Подпрограмма "Организация культурно-досуговой деятельности в МО "Красногвардейский район"</t>
  </si>
  <si>
    <t>5210000000</t>
  </si>
  <si>
    <t>5210020180</t>
  </si>
  <si>
    <t>Обеспечение деятельности учреждений (оказание услуг)  в сфере культуры (МКДЦ)</t>
  </si>
  <si>
    <t>600</t>
  </si>
  <si>
    <t>Обеспечение деятельности учреждений (оказание услуг)  в сфере культуры (МКДЦ)-коммунальные услуги</t>
  </si>
  <si>
    <t>5213020180</t>
  </si>
  <si>
    <t>Обеспечение деятельности учреждений (оказание услуг)  в сфере культуры (МКДЦ)-налог на имущество, земельный налог</t>
  </si>
  <si>
    <t>5214020180</t>
  </si>
  <si>
    <t>Обеспечение развития и укрепления материально-технической базы муниципальных домов культуры</t>
  </si>
  <si>
    <t>52150S0550</t>
  </si>
  <si>
    <t>52160S0550</t>
  </si>
  <si>
    <t>5210080240</t>
  </si>
  <si>
    <t>Предоставление субсидий бюджетным, автономным учреждениям и иным некоммерческим организациям</t>
  </si>
  <si>
    <t>5210080300</t>
  </si>
  <si>
    <t>5210080460</t>
  </si>
  <si>
    <t>Субсидии бюджетным учреждениям на иные цели</t>
  </si>
  <si>
    <t>Подпрограмма "Развитие музейного дела в МО "Красногвардейский район"</t>
  </si>
  <si>
    <t>5220000000</t>
  </si>
  <si>
    <t>52200S0550</t>
  </si>
  <si>
    <t>5220020190</t>
  </si>
  <si>
    <t>Подпрограмма "Развитие системы библиотечного обслуживания населения МО "Красногвардейский район"</t>
  </si>
  <si>
    <t>5230000000</t>
  </si>
  <si>
    <t>52300S0550</t>
  </si>
  <si>
    <t>5230020200</t>
  </si>
  <si>
    <t>Создание модельных муниципальных библиотек</t>
  </si>
  <si>
    <t>Закупка товаров, работ и услуг для государственных (муниципальных) нужд</t>
  </si>
  <si>
    <t>5230080450</t>
  </si>
  <si>
    <t>Обеспечение деятельности(оказание услуг) библиотек за счет средств добровольных пожертвований</t>
  </si>
  <si>
    <t>5237020200</t>
  </si>
  <si>
    <t xml:space="preserve"> Поддержка отрасли культуры (государственная поддержка лучших работников муниципальных учреждений культуры, находящихся на территории сельских поселений)</t>
  </si>
  <si>
    <t>52300L5195</t>
  </si>
  <si>
    <t>Иные мероприятия непрограммных расходов</t>
  </si>
  <si>
    <t>6300000000</t>
  </si>
  <si>
    <t>6310000000</t>
  </si>
  <si>
    <t>Осуществление отдельных государственных полномочий Республики Адыгея по предоставлению компенсаций на оплату жилья и коммунальных услуг отдельным категориям граждан в Республике Адыгея</t>
  </si>
  <si>
    <t>6310069010</t>
  </si>
  <si>
    <t>Кинематография</t>
  </si>
  <si>
    <t>Подпрограмма "Организация киновидеопрокатной деятельности"</t>
  </si>
  <si>
    <t>5240000000</t>
  </si>
  <si>
    <t>5240020220</t>
  </si>
  <si>
    <t>Обеспечение деятельности(оказание услуг) кинематографии-  коммунальные услуги</t>
  </si>
  <si>
    <t>5243020220</t>
  </si>
  <si>
    <t>Обеспечение деятельности(оказание услуг) кинематографии- налог на имущество, земельный налог</t>
  </si>
  <si>
    <t>5244020220</t>
  </si>
  <si>
    <t>52450S0550</t>
  </si>
  <si>
    <t>52460S0550</t>
  </si>
  <si>
    <t>Другие вопросы в области культуры, кинематографии</t>
  </si>
  <si>
    <t>520000000</t>
  </si>
  <si>
    <t>Подпрограмма "Обеспечение реализации муниципальной программы МО "Красногвардейский район" "Развитие культуры в МО "Красногвардейский район" и общепрограммные мероприятия"</t>
  </si>
  <si>
    <t>5250000000</t>
  </si>
  <si>
    <t>5250000400</t>
  </si>
  <si>
    <t>Обеспечение деятельности  централизованных бухгалтерий</t>
  </si>
  <si>
    <t>5250020230</t>
  </si>
  <si>
    <t>Расходы на проведение юбилейных дат и праздничных мероприятий</t>
  </si>
  <si>
    <t>5250020360</t>
  </si>
  <si>
    <t xml:space="preserve"> Премии и гранты</t>
  </si>
  <si>
    <t>5900080690</t>
  </si>
  <si>
    <t>5С10080210</t>
  </si>
  <si>
    <t>4.</t>
  </si>
  <si>
    <t>Администрация МО "Красногвардейский район"</t>
  </si>
  <si>
    <t>937</t>
  </si>
  <si>
    <t>функционирование высшего должностного лица субъекта РФ и муниципального образования</t>
  </si>
  <si>
    <t>6110000100</t>
  </si>
  <si>
    <t>Функционирование Правительства РФ, высших исполнительных  органов государственной власти  субъектов РФ, местных администраций</t>
  </si>
  <si>
    <t>6120000000</t>
  </si>
  <si>
    <t>6120000400</t>
  </si>
  <si>
    <t>6120000401</t>
  </si>
  <si>
    <t>Обеспечение проведения выборов и референдумов</t>
  </si>
  <si>
    <t>07</t>
  </si>
  <si>
    <t>Проведение выборов в представительные органы</t>
  </si>
  <si>
    <t>6310000800</t>
  </si>
  <si>
    <t>Резервные фонды</t>
  </si>
  <si>
    <t>11</t>
  </si>
  <si>
    <t>5B10080200</t>
  </si>
  <si>
    <t>Муниципальная программа "Обеспечение межнационального и межэтнического мира и согласия, гармонизации межнациональных отношений на территории МО "Красногвардейский район""</t>
  </si>
  <si>
    <t>Администрация муниципального образования "Красногвардейский район"</t>
  </si>
  <si>
    <t>6120060000</t>
  </si>
  <si>
    <t xml:space="preserve"> Резервный фонд администрации муниципального образования "Красногвардейский район"</t>
  </si>
  <si>
    <t>Расходы администрации на приобретение и содержание имущества, находящегося в собственности МО "Красногвардейский район"</t>
  </si>
  <si>
    <t>6310080130</t>
  </si>
  <si>
    <t>Закупка товаров, работ, услуг в целях капитального ремонта государственного (муниципального) имущества</t>
  </si>
  <si>
    <t>Представительские и иные расходы муниципального образования "Красногвардейский район"</t>
  </si>
  <si>
    <t>6310080280</t>
  </si>
  <si>
    <t>Обеспечение деятельности подведомственных учреждений</t>
  </si>
  <si>
    <t>6320000000</t>
  </si>
  <si>
    <t xml:space="preserve">Обеспечение деятельности централизованных бухгалтерий  </t>
  </si>
  <si>
    <t>6320020230</t>
  </si>
  <si>
    <t>Муниципальное казенное учреждение "Центр обслуживания учреждений муниципального образования «Красногвардейский район»"</t>
  </si>
  <si>
    <t>6320020260</t>
  </si>
  <si>
    <t>Расходы на выплаты персоналу казенных учреждений</t>
  </si>
  <si>
    <t>Иные закупки товаров, работ и услуг для обеспечения государственных (муниципальных) нужд</t>
  </si>
  <si>
    <t>Уплата налогов, сборов и иных платежей</t>
  </si>
  <si>
    <t>63226S0550</t>
  </si>
  <si>
    <t>НАЦИОНАЛЬНАЯ БЕЗОПАСНОСТЬ И ПРАВООХРАНИТЕЛЬНАЯ ДЕЯТЕЛЬНОСТЬ</t>
  </si>
  <si>
    <t>09</t>
  </si>
  <si>
    <t>6320020250</t>
  </si>
  <si>
    <t>Сельское хозяйство и рыболовство</t>
  </si>
  <si>
    <t>Субвенции местным бюджетам на организацию мероприятий при осуществлении деятельности по обращению с животными без владельцев</t>
  </si>
  <si>
    <t>Транспорт</t>
  </si>
  <si>
    <t>Расходы на возмещение части затрат по транспортному обслуживанию населения</t>
  </si>
  <si>
    <t>6310080700</t>
  </si>
  <si>
    <t>Другие вопросы в области национальной экономики</t>
  </si>
  <si>
    <t>Коммунальное хозяйство</t>
  </si>
  <si>
    <t>Капитальные вложения в объекты государственной (муниципальной) собственности</t>
  </si>
  <si>
    <t>Бюджетные инвестиции в объекты капитального строительства государственной (муниципальной) собственности</t>
  </si>
  <si>
    <t xml:space="preserve"> Субсидии на софинансирование капитальных вложений в объекты государственной (муниципальной) собственности</t>
  </si>
  <si>
    <t>Реализация программ формирования  современной городской среды</t>
  </si>
  <si>
    <t>ОБРАЗОВАНИЕ</t>
  </si>
  <si>
    <t xml:space="preserve">Молодежная политика </t>
  </si>
  <si>
    <t>5520080320</t>
  </si>
  <si>
    <t>Поддержка талантливой молодежи и одаренных детей муниципального образования «Красногвардейский район»</t>
  </si>
  <si>
    <t>5530080330</t>
  </si>
  <si>
    <t>СОЦИАЛЬНАЯ ПОЛИТИКА</t>
  </si>
  <si>
    <t>10</t>
  </si>
  <si>
    <t>Пенсионное обеспечение</t>
  </si>
  <si>
    <t>Муниципальная программа МО "Красногвардейский район" "Социальная поддержка граждан"</t>
  </si>
  <si>
    <t>5400000000</t>
  </si>
  <si>
    <t>Подпрограмма  "Установление и выплата пенсии  за выслугу лет в МО "Красногвардейский район "</t>
  </si>
  <si>
    <t>5410000000</t>
  </si>
  <si>
    <t>Подпрограмма  "Установление и выплата пенсии  за выслугу лет в МО "Красногвардейский район ""</t>
  </si>
  <si>
    <t>5410080070</t>
  </si>
  <si>
    <t>Социальное обеспечение населения</t>
  </si>
  <si>
    <t>Подпрограмма  "Об оказании адресной социальной помощи малоимущим гражданам муниципального образования "Красногвардейский район"  и другим категориям граждан, находящихся в трудной жизненной ситуации "</t>
  </si>
  <si>
    <t>5420000000</t>
  </si>
  <si>
    <t xml:space="preserve"> Социальное обеспечение и иные выплаты населению</t>
  </si>
  <si>
    <t>5420080200</t>
  </si>
  <si>
    <t>5430000000</t>
  </si>
  <si>
    <t>Реализация мероприятий по обеспечению жильем молодых семей</t>
  </si>
  <si>
    <t>58000L4970</t>
  </si>
  <si>
    <t>Охрана семьи и детства</t>
  </si>
  <si>
    <t>Осуществление государственных  полномочий  по обеспечению жилыми помещениями детей-сирот и детей, оставшихся без попечения родителей, лиц из числа детей-сирот и детей, оставшихся без попечения родителей</t>
  </si>
  <si>
    <t>6370000000</t>
  </si>
  <si>
    <t>Осуществление государственных полномочий Республики Адыгея по обеспечению жилыми помещениями детей-сирот и детей, оставшихся без попечения родителей, лиц из числа детей-сирот и детей, оставшихся без попечения родителей</t>
  </si>
  <si>
    <t>63700R0820</t>
  </si>
  <si>
    <t>Другие вопросы в области социальной политики</t>
  </si>
  <si>
    <t>Муниципальная программа МО "Красногвардейский район" "Поддержка социально ориентированных  некоммерческих  организаций на территории МО "Красногвардейский район"  "</t>
  </si>
  <si>
    <t>5А00000000</t>
  </si>
  <si>
    <t xml:space="preserve">Муниципальная программа МО "Красногвардейский район" "Поддержка социально ориентированных  некоммерческих  организаций на территории МО "Красногвардейский район" </t>
  </si>
  <si>
    <t>5А10000000</t>
  </si>
  <si>
    <t>5А10080210</t>
  </si>
  <si>
    <t>5А20080220</t>
  </si>
  <si>
    <t xml:space="preserve"> ФИЗИЧЕСКАЯ КУЛЬТУРА  И СПОРТ</t>
  </si>
  <si>
    <t>Массовый спорт</t>
  </si>
  <si>
    <t>5500000000</t>
  </si>
  <si>
    <t>5510080230</t>
  </si>
  <si>
    <t>МП "Патриотическое воспитание граждан Красногвардейского района "</t>
  </si>
  <si>
    <t>СРЕДСТВА МАССОВОЙ ИНФОРМАЦИИ</t>
  </si>
  <si>
    <t>Периодическая печать и издательства</t>
  </si>
  <si>
    <t>5.</t>
  </si>
  <si>
    <t>Управление образования администрации МО "Красногвардейский район"</t>
  </si>
  <si>
    <t>938</t>
  </si>
  <si>
    <t>Дошкольное образование</t>
  </si>
  <si>
    <t>Муниципальная программа МО "Красногвардейский район" "Развитие образования"</t>
  </si>
  <si>
    <t>5300000000</t>
  </si>
  <si>
    <t>Подпрограмма "Развитие системы дошкольного образования  в муниципальном образовании "Красногвардейский район"</t>
  </si>
  <si>
    <t>5310000000</t>
  </si>
  <si>
    <t>Обеспечение деятельности (оказание услуг)бюджетных  детских дошкольных учреждений</t>
  </si>
  <si>
    <t>5310020130</t>
  </si>
  <si>
    <t>5312020130</t>
  </si>
  <si>
    <t>Обеспечение деятельности (оказание услуг)бюджетных  детских дошкольных учреждений - коммунальные услуги</t>
  </si>
  <si>
    <t>5313020130</t>
  </si>
  <si>
    <t>Обеспечение деятельности (оказание услуг)бюджетных  детских дошкольных учреждений -налог на имущество, земельный налог</t>
  </si>
  <si>
    <t>5314020130</t>
  </si>
  <si>
    <t>53150S0550</t>
  </si>
  <si>
    <t>53160S0550</t>
  </si>
  <si>
    <t>5310060060</t>
  </si>
  <si>
    <t>Субсидии бюджетным учреждениям - заработная плата</t>
  </si>
  <si>
    <t>5315060060</t>
  </si>
  <si>
    <t>5316060060</t>
  </si>
  <si>
    <t>5340000000</t>
  </si>
  <si>
    <t>5340080250</t>
  </si>
  <si>
    <t>Подпрограмма "Энергосбережение и повышение энергетической эффективности в МО «Красногвардейский район"</t>
  </si>
  <si>
    <t>5370020240</t>
  </si>
  <si>
    <t>Общее образование</t>
  </si>
  <si>
    <t>Муниципальная программа МО "Красногвардейский район" "Развитие образования "</t>
  </si>
  <si>
    <t>Подпрограмма "Развитие системы общего образования в муниципальном образовании "Красногвардейский район"</t>
  </si>
  <si>
    <t>5320000000</t>
  </si>
  <si>
    <t>Обеспечение деятельности (оказание услуг) бюджетных учреждений -Школы-детские сады,школы начальные неполные средние и средние</t>
  </si>
  <si>
    <t>5320020140</t>
  </si>
  <si>
    <t>5322020140</t>
  </si>
  <si>
    <t>Обеспечение деятельности (оказание услуг) бюджетных учреждений -Школы-детские сады,школы начальные неполные средние и средние- коммунальные услуги</t>
  </si>
  <si>
    <t>5323020140</t>
  </si>
  <si>
    <t>Обеспечение деятельности (оказание услуг) бюджетных учреждений -Школы-детские сады,школы начальные неполные средние и средние- налог на имущество, земельный налог</t>
  </si>
  <si>
    <t>5324020140</t>
  </si>
  <si>
    <t>53250S0550</t>
  </si>
  <si>
    <t>53260S0550</t>
  </si>
  <si>
    <t>Ежемесячное денежное вознаграждение за классное руководство педагогическим работникам государственных и муниципальных организаций</t>
  </si>
  <si>
    <t xml:space="preserve"> Предоставление субсидий бюджетным, автономным учреждениям и иным некоммерческим организациям</t>
  </si>
  <si>
    <t>5320060000</t>
  </si>
  <si>
    <t>Расходы на обеспечение государственных гарантий реализации прав на получение общедоступного и бесплатного дошкольного, начального общего, основного общего, среднего общего образования  в муниципальных общеобразовательных организациях, обеспечение дополнительного образования детей в муниципальных общеобразоваптельных организациях, включая расходы на оплату труда, приобретение учебников и учебных пособий, средств обучения, игр, игрушек(за исключением расходов на содержание зданий и оплату коммунальных услуг), в соответствии с нормативами</t>
  </si>
  <si>
    <t>5320060090</t>
  </si>
  <si>
    <t>5325060090</t>
  </si>
  <si>
    <t>5326060090</t>
  </si>
  <si>
    <t>Обеспечение бесплатным горячим питанием обучающихся, получающих начальное общее образование в государственных  и муниципальных образовательных организациях</t>
  </si>
  <si>
    <t>53200L3040</t>
  </si>
  <si>
    <t>5320180710</t>
  </si>
  <si>
    <t>Расходы на подготовку и проведение государственной итоговой аттестации по образовательным программам основного общего образования в форме ЕГЭ</t>
  </si>
  <si>
    <t>Реализация мероприятий по модернизации школьных систем образования</t>
  </si>
  <si>
    <t>Подпрограмма "Обеспечение льготным питанием учащихся школ района"</t>
  </si>
  <si>
    <t>Обеспечение питанием обучающихся, получающих начальное общее и основное общее образование в государственных и муниципальных образовательных организациях</t>
  </si>
  <si>
    <t>Организация в муниципальных общеобразовательных организациях бесплатного питания обучающихся, относящихся к льготным категориям</t>
  </si>
  <si>
    <t>Реализация иных мероприятий   в рамках непрограммных расходов</t>
  </si>
  <si>
    <t>Дополнительное образование детей</t>
  </si>
  <si>
    <t>Подпрограмма "Развитие системы дополнительного образования в муниципальном образовании "Красногвардейский район"</t>
  </si>
  <si>
    <t>5330000000</t>
  </si>
  <si>
    <t>Обеспечение деятельности (оказание услуг)  учреждений по внешкольной работе с детьми - ДЮСШ</t>
  </si>
  <si>
    <t>5330020150</t>
  </si>
  <si>
    <t>5333020150</t>
  </si>
  <si>
    <t>Обеспечение деятельности (оказание услуг)  учреждений по внешкольной работе с детьми - ДЮСШ-налог на имущество, земельный налог</t>
  </si>
  <si>
    <t>5334020150</t>
  </si>
  <si>
    <t>Обеспечение деятельности (оказание услуг)  учреждений по внешкольной работе с детьми - ДЮСШ-заработная плата</t>
  </si>
  <si>
    <t>5335020150</t>
  </si>
  <si>
    <t>Обеспечение деятельности (оказание услуг)  учреждений по внешкольной работе с детьми - ДЮСШ-начисление на заработную плату</t>
  </si>
  <si>
    <t>5336020150</t>
  </si>
  <si>
    <t>53355S0550</t>
  </si>
  <si>
    <t>53365S0550</t>
  </si>
  <si>
    <t>Обеспечение деятельности (оказание услуг)  учреждений по внешкольной работе с детьми - ЦДОД</t>
  </si>
  <si>
    <t>5330020160</t>
  </si>
  <si>
    <t>Обеспечение деятельности (оказание услуг)  учреждений по внешкольной работе с детьми -ЦДОД - коммунальные услуги</t>
  </si>
  <si>
    <t>5333020160</t>
  </si>
  <si>
    <t>Обеспечение деятельности (оказание услуг)  учреждений по внешкольной работе с детьми -ЦДОД- налог на имущество, земельный налог</t>
  </si>
  <si>
    <t>5334020160</t>
  </si>
  <si>
    <t xml:space="preserve">Обеспечение деятельности (оказание услуг)  учреждений по внешкольной работе с детьми -ЦДОД- заработная плата </t>
  </si>
  <si>
    <t>5335020160</t>
  </si>
  <si>
    <t xml:space="preserve">Обеспечение деятельности (оказание услуг)  учреждений по внешкольной работе с детьми -ЦДОД - начисление на заработную плату </t>
  </si>
  <si>
    <t>5336020160</t>
  </si>
  <si>
    <t>53356S0550</t>
  </si>
  <si>
    <t>5335820160</t>
  </si>
  <si>
    <t>53366S0550</t>
  </si>
  <si>
    <t>5330020800</t>
  </si>
  <si>
    <t>5320060110</t>
  </si>
  <si>
    <t>Предоставление субсидий бюджетным, автоном ным учреждениям и иным некоммерческим организациям</t>
  </si>
  <si>
    <t>5320080140</t>
  </si>
  <si>
    <t>Другие вопросы в области образования</t>
  </si>
  <si>
    <t>Расходы на содержание и обеспечение деятельности муниципальных бюджетных  дошкольных учреждений</t>
  </si>
  <si>
    <t>Проведение мероприятий для детей и молодежи</t>
  </si>
  <si>
    <t>5320020370</t>
  </si>
  <si>
    <t>Призы и подарки</t>
  </si>
  <si>
    <t>5320080150</t>
  </si>
  <si>
    <t>5320080440</t>
  </si>
  <si>
    <t xml:space="preserve">Подпрограмма "Обеспечение  реализации муниципальной программы  "Развитие образования в МО "Красногвардейский район" </t>
  </si>
  <si>
    <t>5350000000</t>
  </si>
  <si>
    <t>5350000400</t>
  </si>
  <si>
    <t>Обеспечение деятельности РМК</t>
  </si>
  <si>
    <t>5350020210</t>
  </si>
  <si>
    <t>53521S0550</t>
  </si>
  <si>
    <t>Обеспечение деятельности централизованных бухгалтерий</t>
  </si>
  <si>
    <t>5350020230</t>
  </si>
  <si>
    <t>5350020360</t>
  </si>
  <si>
    <t>5350060000</t>
  </si>
  <si>
    <t>Выплата компенсации за работу по подготовке и проведению единого государственного экзамена педагогическим работникам муниципальных образовательных организаций</t>
  </si>
  <si>
    <t>5350060220</t>
  </si>
  <si>
    <t>5350080760</t>
  </si>
  <si>
    <t>Подпрограмма "Государственная поддержка детей-сирот и детей, оставшихся без попечения родителей"</t>
  </si>
  <si>
    <t>5360000000</t>
  </si>
  <si>
    <t>5360060000</t>
  </si>
  <si>
    <t xml:space="preserve">Расходы на выполнение отдельных государственных полномочий  Республики Адыгея по выплате компенсации родительской платы  за присмотр и уход за детьми, посещающими  образовательные организации, реализующие образовательную программу   дошкольного образования  </t>
  </si>
  <si>
    <t>5360060080</t>
  </si>
  <si>
    <t>6.</t>
  </si>
  <si>
    <t>Совет народных депутатов муниципального образования "Красногвардейский район"</t>
  </si>
  <si>
    <t>939</t>
  </si>
  <si>
    <t xml:space="preserve">Функционирование законодательных (представительных) органов государственной власти и представительных органов муниципальных образований </t>
  </si>
  <si>
    <t>6140000000</t>
  </si>
  <si>
    <t>Председатель совета народных депутатов</t>
  </si>
  <si>
    <t>6140000100</t>
  </si>
  <si>
    <t>6140000400</t>
  </si>
  <si>
    <t>7.</t>
  </si>
  <si>
    <t>Контрольно-счетная палата муниципального  образования "Красногвардейский район"</t>
  </si>
  <si>
    <t>977</t>
  </si>
  <si>
    <t>6150000000</t>
  </si>
  <si>
    <t>Председатель контрольно-счетной палаты</t>
  </si>
  <si>
    <t>6150000100</t>
  </si>
  <si>
    <t>6150000400</t>
  </si>
  <si>
    <t>Расходы на обеспечение функций органов местного самоуправления по передаче полномочий на осуществление внешнего муниципального финансового контроля</t>
  </si>
  <si>
    <t>6150000401</t>
  </si>
  <si>
    <t>ВСЕГО  РАСХОДОВ</t>
  </si>
  <si>
    <t>5C20080220</t>
  </si>
  <si>
    <t>5430080200</t>
  </si>
  <si>
    <t xml:space="preserve">Подпрограмма "Профилактика безнадзорности  и правонарушений несовершеннолетних и защиты их прав в МО"Красногвардейский район" </t>
  </si>
  <si>
    <t>5710080200</t>
  </si>
  <si>
    <t>5730080200</t>
  </si>
  <si>
    <t xml:space="preserve">Подпрограмма «Профилактика правонарушений на территории
 МО «Красногвардейский район»
</t>
  </si>
  <si>
    <t xml:space="preserve">Подпрограмма"О противодействии  коррупции в муниципальном образовании "Красногвардейский район" </t>
  </si>
  <si>
    <t xml:space="preserve">Подпрограмма «Мероприятия по профилактике терроризма и экстремизма, а также минимизации и (или) ликвидации последствий проявлений терроризма и экстремизма на территории муниципального образования «Красногвардейский район» </t>
  </si>
  <si>
    <t>5740080200</t>
  </si>
  <si>
    <t>Подпрограмма"Комплексные меры противодействия незаконному потреблению и обороту наркотических средств в муниципальном образовании "Красногвардейский район"</t>
  </si>
  <si>
    <t>5720080200</t>
  </si>
  <si>
    <t>Муниципальные программы (Подпрограммы муниципальных программ)</t>
  </si>
  <si>
    <t>500000000</t>
  </si>
  <si>
    <t>Подпрограмма "Обеспечение безопасности дорожного движения в МО "Красногвардейский район"</t>
  </si>
  <si>
    <t>5210080210</t>
  </si>
  <si>
    <t>5210080220</t>
  </si>
  <si>
    <t>5210080230</t>
  </si>
  <si>
    <t>Реализация мероприятий "Волонтеры культуры" в МО "Красногвардейском районе"</t>
  </si>
  <si>
    <t>Реализация мероприятий по возрождению и развитию народных художественных промыслов</t>
  </si>
  <si>
    <t>Мероприятия "Противопожарная безопасность образовательных учреждений в муниципальном образовании "Красногвардейский район""</t>
  </si>
  <si>
    <t>Мероприятия по энергосбережению и повышению энергетической эффективности в МО «Красногвардейский район"</t>
  </si>
  <si>
    <t>Субвенция СОШ-заработная плата</t>
  </si>
  <si>
    <t>Субвенция  СОШ-начисление на оплату труда</t>
  </si>
  <si>
    <t>Мероприятия по организации работ по временному трудоустройству несовершеннолетних граждан в возрасте от 14 до 18 лет в Красногвардейском  районе на 2024 год</t>
  </si>
  <si>
    <t>Мероприятия «Одаренные дети»</t>
  </si>
  <si>
    <t>5П0080200</t>
  </si>
  <si>
    <t>Подпрограмма "Мероприятия по профилактике терроризма и экстремизма, а также минимизации и (или) ликвидации последствий проявлений терроризма и экстремизма на территории муниципального образования «Красногвардейский район»"</t>
  </si>
  <si>
    <t xml:space="preserve">Мероприятия по энергосбережению и повышению энергетической  эффективности учреждений культуры МО "Красногвардейский район" </t>
  </si>
  <si>
    <t>Муниципальная программа МО "Красногвардейский район" "Развитие культуры"</t>
  </si>
  <si>
    <t>Муниципальное казенное учреждение "Центр обслуживания учреждений муниципального образования "Красногвардейский район"- выполнение Указов Президента РФ. МРОТ"</t>
  </si>
  <si>
    <t xml:space="preserve">Мероприятия по  противопожарной безопасности образовательных учрежде ний МО «Красногвардейский район» </t>
  </si>
  <si>
    <t>Мероприятия по  поддержке, сохранении и развитию библиотек в муниципальном образовании "Красногвардейский район"</t>
  </si>
  <si>
    <t xml:space="preserve">Мероприятия по сохранению и развитию государственных языков Республики Адыгея» </t>
  </si>
  <si>
    <t>Подпрограмма  «Оказание материальной и социальной помощи Красногвардейской районной организации Общероссийской общественной организации "Всероссийское общество инвалидов"</t>
  </si>
  <si>
    <t xml:space="preserve"> Подпрограмма "Муниципальная поддержка мероприятий, проводимых Общественной организацией ветеранов (пенсионеров) войны, труда, вооруженных сил и правоохранительных органов Красногвардейского района для ветеранов и членов их семей"</t>
  </si>
  <si>
    <t>МП "Обеспечение межнационального и межэтнического мира и согласия, гармонизации межнациональных (межэтнических) отношений на территории МО "Красногвардейский район""</t>
  </si>
  <si>
    <t>Защита населения и территории от чрезвычайных ситуаций природного и техногенного характера, пожарная безопасность</t>
  </si>
  <si>
    <t>523A154540</t>
  </si>
  <si>
    <t>6210000110</t>
  </si>
  <si>
    <t>Программа "Энергосбережение и повышение энергетической эффективности в администрации  МО "Красногвардейский район" на 2024-2026 годы</t>
  </si>
  <si>
    <t xml:space="preserve"> Капитальные вложения в объекты государственной (муниципальной) собственности</t>
  </si>
  <si>
    <t>МКУ «Единая Дежурная Диспетчерская Служба  муниципального образования «Красногвардейский район»</t>
  </si>
  <si>
    <t>Подпрограмма "Предоставление социальной помощи гражданам, участвующим в специальной военной операции, и (или) членам их семей"</t>
  </si>
  <si>
    <t>6310080400</t>
  </si>
  <si>
    <t xml:space="preserve">Субсидия  на возмещение недополученных доходов, связанных с осуществлением газетно - издательской деятельности  
</t>
  </si>
  <si>
    <t xml:space="preserve">Предоставление субсидий бюджетным, автономным учреждениям и иным некоммерческим организациям. </t>
  </si>
  <si>
    <t>Расходы на обеспечение отдыха и оздоровления детей в оздоровительных лагерях с дневным пребыванием детей на базе общеобразовательных организаций</t>
  </si>
  <si>
    <t>Мероприятия по организации отдыха и оздоровления детей и подростков</t>
  </si>
  <si>
    <t>Реализация мероприятий в рамках сотрудничества с социально-ориентированными некоммерческими организациями</t>
  </si>
  <si>
    <t>5220080240</t>
  </si>
  <si>
    <t>Мероприятия по противопожарной безопасности учреждений культуры Красногвардейского района</t>
  </si>
  <si>
    <t>5220080300</t>
  </si>
  <si>
    <t>Мероприятия по энергосбережению и повышению энергетической эффективности учреждений культуры МО "Красногвардейский район"</t>
  </si>
  <si>
    <t>5230080240</t>
  </si>
  <si>
    <t xml:space="preserve">  Мероприятия по противопожарной безопасности учреждений культуры Красногвардейского района</t>
  </si>
  <si>
    <t>5230080300</t>
  </si>
  <si>
    <t xml:space="preserve"> Мероприятия по энергосбережению и повышению энергетической эффективности учреждений культуры МО "Красногвардейский район"</t>
  </si>
  <si>
    <t>Муниципальная программа "Развитие и поддержка субъектов малого и  среднего предпринимательства, в том числе осуществляющих деятельность в сфере социального предпринимательства, физических лиц, не являющихся индивидуальными предпринимателями и применяющих специальный налоговый режим "Налог на профессиональный доход» на 2024 - 2026 годы"</t>
  </si>
  <si>
    <t>Поддержка отрасли культуры (комплектование книжных фондов муниципальных общедоступных библиотек)</t>
  </si>
  <si>
    <t>532Ю651790</t>
  </si>
  <si>
    <t>532Ю457500</t>
  </si>
  <si>
    <t>5310061120</t>
  </si>
  <si>
    <t>Субсидии на софинансирование капитальных вложений в объекты муниципальной собственности (строительство ДОУ с. Большесидоровское)</t>
  </si>
  <si>
    <t>52100L4670</t>
  </si>
  <si>
    <t>532Ю653030</t>
  </si>
  <si>
    <t>631И455550</t>
  </si>
  <si>
    <t xml:space="preserve">Муниципальная программа муниципального образования "Красногвардейский район" "Реализация мероприятий, направленных на увеличение рождаемости, снижение смертности и урепление общественного здоровья населения, проводимых  на территории МО "Красногвардейский район" </t>
  </si>
  <si>
    <t>Благоустройство</t>
  </si>
  <si>
    <t>52303L5197</t>
  </si>
  <si>
    <t xml:space="preserve"> Пособия, компенсации и иные социальные выплаты гражданам, кроме публичных нормативных обязательств</t>
  </si>
  <si>
    <t xml:space="preserve"> Подпрограмма "Поддержка талантливой молодежи и одаренных детей муниципального образования "Красногвардейский район"</t>
  </si>
  <si>
    <t xml:space="preserve">  Подпрограмма "Реализация молодежной политики в муниципальном образовании "Красногвардейский район"</t>
  </si>
  <si>
    <t>Муниципальная программа муниципального образования "Красногвардейский район" "Развитие физической культуры, спорта и реализация молодежной политики  в муниципальном образовании "Красногвардейский район"</t>
  </si>
  <si>
    <t>Подпрограмма "Развитие физической культуры , спорта в муниципальном образовании "Красногвардейский район ""</t>
  </si>
  <si>
    <t>6370060230</t>
  </si>
  <si>
    <t>на 2026 год</t>
  </si>
  <si>
    <t xml:space="preserve"> Подпрограмма "Мероприятия по профилактике терроризма и экстремизма, а также минимизации и (или) ликвидации последствий проявлений терроризма и экстремизма на территории муниципального образования "Красногвардейский район""</t>
  </si>
  <si>
    <t>522Я555900</t>
  </si>
  <si>
    <t>Государственная поддержка отрасли культуры (государственная поддержка лучших сельских учреждений культуры)</t>
  </si>
  <si>
    <t>531Я153150</t>
  </si>
  <si>
    <t>521Я553490</t>
  </si>
  <si>
    <t>Реализация мероприятий по модернизации коммунальной инфраструктуры</t>
  </si>
  <si>
    <t>631И351540</t>
  </si>
  <si>
    <t>532Ю650500</t>
  </si>
  <si>
    <t>52300L5196</t>
  </si>
  <si>
    <t>6120061100</t>
  </si>
  <si>
    <t>Осуществление отдельных государственных полномочий Республики Адыгея в сфере административных правоотношений</t>
  </si>
  <si>
    <t>Осуществление государственных полномочий Республики Адыгея по созданию комиссий по делам несовершеннолетних и защите их прав</t>
  </si>
  <si>
    <t>6120061500</t>
  </si>
  <si>
    <t>Осуществление отдельных государственных полномочий Республики Адыгея по расчету и предоставлению субвенций бюджетам городских, сельских поселений, входящих в состав территорий муниципальных районов, на осуществление  отдельных государственных полномочий Республики Адыгея в сфере административных правоотношений</t>
  </si>
  <si>
    <t>6310061100</t>
  </si>
  <si>
    <t>Модернизация учреждений культуры, включая создание детских культурно-просветительских центров на базе учреждений культуры</t>
  </si>
  <si>
    <t>Мероприятия  «Противопожарная безопасность учреждений культуры Красногвардейского района»</t>
  </si>
  <si>
    <t xml:space="preserve">Обеспечение деятельности  музеев </t>
  </si>
  <si>
    <t>Техническое оснащение региональных и муниципальных музеев</t>
  </si>
  <si>
    <t>Обеспечение деятельности библиотек</t>
  </si>
  <si>
    <t>Обеспечение деятельности (оказание услуг) кинематографии</t>
  </si>
  <si>
    <t>Обеспечение деятельности(оказание услуг) кинематографии- заработная плата</t>
  </si>
  <si>
    <t>Обеспечение деятельности(оказание услуг) кинематографии- начисление на заработную плату</t>
  </si>
  <si>
    <t xml:space="preserve">Обеспечение деятельности библиотек - фонд оплаты труда </t>
  </si>
  <si>
    <t xml:space="preserve">Обеспечение деятельности (оказание услуг)бюджетных  детских дошкольных учреждений -организация питания </t>
  </si>
  <si>
    <t>Обеспечение деятельности (оказание услуг)бюджетных  детских дошкольных учреждений начисление на заработную плату</t>
  </si>
  <si>
    <t>Обеспечение деятельности (оказание услуг)бюджетных  детских дошкольных учреждений-заработная плата</t>
  </si>
  <si>
    <t xml:space="preserve">Расходы за счет субвенции,предоставляемых местным бюджетам для обеспечения государственных гарантий реализации прав на получение  общедоступного и бесплатного дошкольного образования в муниципальных дошкольных образовательных организациях, включая расходы на оплату труда, приобретение учебников и учебных пособий, средств обучения, игр, игрушек (за исключением расходов на содержание зданий и оплату коммунальных услуг), в соответствии с нормативами </t>
  </si>
  <si>
    <t>Субсидии бюджетным учреждениям - начисление на заработную плату</t>
  </si>
  <si>
    <t>Реализация мероприятий по проведению капитального ремонта и оснащение образовательных организаций, осуществляющих образовательную деятельность по образовательным программам дошкольного образования</t>
  </si>
  <si>
    <t>Обеспечение деятельности (оказание услуг) бюджетных учреждений -Школы-детские сады,школы начальные неполные средние и средние- организация питания</t>
  </si>
  <si>
    <t>Обеспечение деятельности (оказание услуг) бюджетных учреждений -Школы-детские сады,школы начальные неполные средние и средние- заработная плата</t>
  </si>
  <si>
    <t>Обеспечение деятельности (оказание услуг) бюджетных учреждений -Школы-детские сады,школы начальные неполные средние и средние- начисление на заработную плату</t>
  </si>
  <si>
    <t>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</si>
  <si>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>Ежемесячное денежное вознаграждение советникам директоров по воспитанию и взаимодействию с детскими общественными объединениями государственных общеобразовательных организаций, профессиональных образовательных организаций субъектов Российской Федерации, г. Байконура и федеральной территории "Сириус", муниципальных общеобразовательных организаций и профессиональных образовательных организаций</t>
  </si>
  <si>
    <t>Обеспечение деятельности (оказание услуг)  учреждений по внешкольной работе с детьми - ДЮСШ-коммунальные услуги</t>
  </si>
  <si>
    <t>Обеспечение деятельности (оказание услуг)  учреждений по внешкольной работе с детьми -ЦДОД- заработная плата</t>
  </si>
  <si>
    <t>Обеспечение деятельности (оказание услуг)  учреждений по внешкольной работе с детьми -ЦДОД - начисление на заработную плату</t>
  </si>
  <si>
    <t>Обеспечение деятельности (оказание услуг)  учреждений по внешкольной работе с детьми (персонифицированное финансирование)</t>
  </si>
  <si>
    <t>Обеспечение деятельности учреждений   в сфере культуры (МКДЦ)-начисление на заработную плату</t>
  </si>
  <si>
    <t>Обеспечение деятельности учреждений  в сфере культуры (МКДЦ)-заработная плата</t>
  </si>
  <si>
    <t>Обеспечение деятельности музеев - фонд оплаты труда</t>
  </si>
  <si>
    <t>Обеспечение деятельности РМК-фонд оплаты труда</t>
  </si>
  <si>
    <t>Осуществление отдельных государственных полномочий Республики Адыгея по предоставлению дополнительных гарантий права на жилое помещение лицам, указанным в пункте 9 статьи 8 Федерального закона от 21 декабря 1996 года № 159-ФЗ «О дополнительных гарантиях по социальной поддержке детей-сирот и детей, оставшихся без попечения родителей», включенным в список в соответствии с пунктом 3 статьи 8 Федерального закона от 21 декабря 1996 года № 159-ФЗ «О дополнительных гарантиях по социальной поддержке детей-сирот и детей, оставшихся без попечения родителей», в виде предоставления выплаты на приобретение благоустроенного жилого помещения в собственность или для полного погашения кредита (займа) по договору, обязательства заемщика по которому обеспечены ипотекой</t>
  </si>
  <si>
    <t>6310062700</t>
  </si>
  <si>
    <t>5210080250</t>
  </si>
  <si>
    <t>Мероприятия по муниципальной поддержке специалиста-участника программы "Земский работник культуры"</t>
  </si>
  <si>
    <t>5150080501</t>
  </si>
  <si>
    <t>Прочие межбюджетные трансферты общего характера</t>
  </si>
  <si>
    <t>Приложение № 5 к решению</t>
  </si>
  <si>
    <t>от 26.12.2025 г. №  140</t>
  </si>
  <si>
    <t>6310051200</t>
  </si>
  <si>
    <t>Субвенции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</si>
  <si>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 xml:space="preserve">    Судебная система</t>
  </si>
  <si>
    <t xml:space="preserve"> Бюджетные инвестиции на приобретение объектов недвижимого имущества в государственную (муниципальную) собственность</t>
  </si>
  <si>
    <t xml:space="preserve"> Пособия, компенсации, меры социальной поддержки по публичным нормативным обязательствам</t>
  </si>
  <si>
    <t>Субсидии на осуществление капитальных вложений в объекты капитального строительства государственной (муниципальной) собственности бюджетным учреждениям</t>
  </si>
  <si>
    <t>5320080760</t>
  </si>
  <si>
    <t>Расходы на подготовку и проведение государственной итоговой аттестации по образовательным программам основного общего образования в форме ЕГЭ (СОШ)</t>
  </si>
  <si>
    <t xml:space="preserve">  Резервный фонд администрации муниципального образования "Красногвардейский район"</t>
  </si>
  <si>
    <t>Обеспечение деятельности (оказание услуг) учреждений по внешкольной работе с детьми-ДЮСШ</t>
  </si>
  <si>
    <t>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</si>
  <si>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 xml:space="preserve"> Обеспечение деятельности (оказание услуг) учреждений по внешкольной работе с детьми - ДЮСШ- налог на имущество, земельный налог;</t>
  </si>
  <si>
    <t>Обеспечение деятельности (оказание услуг) учреждений по внешкольной работе с детьми - ДЮСШ-заработная плата;</t>
  </si>
  <si>
    <t>Обеспечение деятельности (оказание услуг) учреждений по внешкольной работе с детьми - ДЮСШ- начисление на заработную плату;</t>
  </si>
  <si>
    <t>5336000150</t>
  </si>
  <si>
    <t>Муниципальная программа муниципального образования "Красногвардейский район" "Патриотическое воспитание граждан Красногвардейского района"</t>
  </si>
  <si>
    <t xml:space="preserve"> Субсидии бюджетным учреждениям на иные цели</t>
  </si>
  <si>
    <t>6100055490</t>
  </si>
  <si>
    <t xml:space="preserve">  Поощрение муниципальной управленческой команды в 2026 году</t>
  </si>
  <si>
    <t>Иные дотации</t>
  </si>
  <si>
    <t>5800060540</t>
  </si>
  <si>
    <t>Субсидии местным бюджетам на предоставление молодым семьям дополнительной социальной выплаты при рождении (усыновлении) одного и более ребенка</t>
  </si>
  <si>
    <t>5310001000</t>
  </si>
  <si>
    <t xml:space="preserve"> Субсидии местным бюджетам на приобретение модульного пищеблока для дошкольных учреждений</t>
  </si>
  <si>
    <t>531Я120130</t>
  </si>
  <si>
    <t xml:space="preserve"> Реализация мероприятий по проведению капитального ремонта и оснащения образовательных организаций, осуществляющих образовательную деятельность по образовательным программам дошкольного образования</t>
  </si>
  <si>
    <t xml:space="preserve"> Поощрение муниципальной управленческой команды в 2026 году</t>
  </si>
  <si>
    <t xml:space="preserve">от 21.10.2026 г. № 185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</si>
</sst>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"/>
  </numFmts>
  <fonts count="16" x14ac:knownFonts="1">
    <font>
      <sz val="10"/>
      <name val="Arial Cyr"/>
      <charset val="204"/>
    </font>
    <font>
      <sz val="10"/>
      <name val="Arial Cyr"/>
      <charset val="204"/>
    </font>
    <font>
      <sz val="8"/>
      <name val="Arial Cyr"/>
      <charset val="204"/>
    </font>
    <font>
      <sz val="8"/>
      <color indexed="81"/>
      <name val="Tahoma"/>
      <family val="2"/>
      <charset val="204"/>
    </font>
    <font>
      <b/>
      <sz val="8"/>
      <color indexed="81"/>
      <name val="Tahoma"/>
      <family val="2"/>
      <charset val="204"/>
    </font>
    <font>
      <sz val="8"/>
      <name val="Times New Roman"/>
      <family val="1"/>
      <charset val="204"/>
    </font>
    <font>
      <b/>
      <sz val="8"/>
      <name val="Times New Roman"/>
      <family val="1"/>
      <charset val="204"/>
    </font>
    <font>
      <sz val="11"/>
      <name val="Times New Roman"/>
      <family val="1"/>
      <charset val="204"/>
    </font>
    <font>
      <sz val="9"/>
      <color indexed="81"/>
      <name val="Tahoma"/>
      <family val="2"/>
      <charset val="204"/>
    </font>
    <font>
      <b/>
      <sz val="9"/>
      <color indexed="81"/>
      <name val="Tahoma"/>
      <family val="2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0"/>
      <color rgb="FF000000"/>
      <name val="Arial CYR"/>
    </font>
    <font>
      <sz val="10"/>
      <color rgb="FF000000"/>
      <name val="Arial Cyr"/>
    </font>
    <font>
      <i/>
      <sz val="9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CCFFFF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6">
    <xf numFmtId="0" fontId="0" fillId="0" borderId="0"/>
    <xf numFmtId="165" fontId="13" fillId="2" borderId="11">
      <alignment horizontal="right" vertical="top" shrinkToFit="1"/>
    </xf>
    <xf numFmtId="1" fontId="14" fillId="0" borderId="11">
      <alignment horizontal="center" vertical="top" shrinkToFit="1"/>
    </xf>
    <xf numFmtId="0" fontId="13" fillId="0" borderId="11">
      <alignment vertical="top" wrapText="1"/>
    </xf>
    <xf numFmtId="0" fontId="13" fillId="0" borderId="11">
      <alignment vertical="top" wrapText="1"/>
    </xf>
    <xf numFmtId="9" fontId="1" fillId="0" borderId="0" applyFont="0" applyFill="0" applyBorder="0" applyAlignment="0" applyProtection="0"/>
  </cellStyleXfs>
  <cellXfs count="90">
    <xf numFmtId="0" fontId="0" fillId="0" borderId="0" xfId="0"/>
    <xf numFmtId="49" fontId="5" fillId="0" borderId="1" xfId="0" applyNumberFormat="1" applyFont="1" applyBorder="1" applyAlignment="1">
      <alignment horizontal="center" vertical="center"/>
    </xf>
    <xf numFmtId="49" fontId="6" fillId="0" borderId="1" xfId="0" applyNumberFormat="1" applyFont="1" applyBorder="1" applyAlignment="1">
      <alignment horizontal="center" vertical="center"/>
    </xf>
    <xf numFmtId="0" fontId="5" fillId="0" borderId="0" xfId="0" applyFont="1"/>
    <xf numFmtId="0" fontId="5" fillId="0" borderId="2" xfId="0" applyFont="1" applyBorder="1"/>
    <xf numFmtId="0" fontId="6" fillId="0" borderId="4" xfId="0" applyFont="1" applyBorder="1" applyAlignment="1">
      <alignment horizontal="center" vertical="top" wrapText="1"/>
    </xf>
    <xf numFmtId="0" fontId="5" fillId="0" borderId="1" xfId="0" applyFont="1" applyBorder="1" applyAlignment="1">
      <alignment horizontal="center" vertical="center"/>
    </xf>
    <xf numFmtId="49" fontId="5" fillId="0" borderId="4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49" fontId="6" fillId="0" borderId="4" xfId="0" applyNumberFormat="1" applyFont="1" applyBorder="1" applyAlignment="1">
      <alignment horizontal="center" vertical="center"/>
    </xf>
    <xf numFmtId="49" fontId="11" fillId="0" borderId="1" xfId="0" applyNumberFormat="1" applyFont="1" applyBorder="1" applyAlignment="1">
      <alignment horizontal="center" vertical="center"/>
    </xf>
    <xf numFmtId="0" fontId="7" fillId="0" borderId="0" xfId="0" applyFont="1"/>
    <xf numFmtId="0" fontId="5" fillId="0" borderId="0" xfId="0" applyFont="1" applyAlignment="1">
      <alignment horizontal="left" vertical="top"/>
    </xf>
    <xf numFmtId="0" fontId="6" fillId="0" borderId="0" xfId="0" applyFont="1" applyAlignment="1">
      <alignment horizontal="center" vertical="center"/>
    </xf>
    <xf numFmtId="0" fontId="5" fillId="0" borderId="2" xfId="0" applyFont="1" applyBorder="1" applyAlignment="1">
      <alignment horizontal="left" vertical="top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top" wrapText="1"/>
    </xf>
    <xf numFmtId="0" fontId="6" fillId="0" borderId="0" xfId="0" applyFont="1" applyAlignment="1">
      <alignment horizontal="center"/>
    </xf>
    <xf numFmtId="0" fontId="5" fillId="0" borderId="1" xfId="0" applyFont="1" applyBorder="1"/>
    <xf numFmtId="164" fontId="6" fillId="0" borderId="1" xfId="0" applyNumberFormat="1" applyFont="1" applyBorder="1" applyAlignment="1">
      <alignment horizontal="center" vertical="center"/>
    </xf>
    <xf numFmtId="0" fontId="5" fillId="0" borderId="4" xfId="0" applyFont="1" applyBorder="1"/>
    <xf numFmtId="49" fontId="5" fillId="0" borderId="1" xfId="0" applyNumberFormat="1" applyFont="1" applyBorder="1" applyAlignment="1">
      <alignment horizontal="left" vertical="center"/>
    </xf>
    <xf numFmtId="49" fontId="5" fillId="0" borderId="1" xfId="0" applyNumberFormat="1" applyFont="1" applyBorder="1"/>
    <xf numFmtId="49" fontId="6" fillId="0" borderId="1" xfId="0" applyNumberFormat="1" applyFont="1" applyBorder="1"/>
    <xf numFmtId="0" fontId="6" fillId="0" borderId="1" xfId="0" applyFont="1" applyBorder="1"/>
    <xf numFmtId="0" fontId="10" fillId="0" borderId="1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49" fontId="6" fillId="0" borderId="5" xfId="0" applyNumberFormat="1" applyFont="1" applyBorder="1" applyAlignment="1">
      <alignment horizontal="center" vertical="center"/>
    </xf>
    <xf numFmtId="0" fontId="10" fillId="0" borderId="1" xfId="0" applyFont="1" applyBorder="1"/>
    <xf numFmtId="49" fontId="11" fillId="0" borderId="5" xfId="0" applyNumberFormat="1" applyFont="1" applyBorder="1" applyAlignment="1">
      <alignment horizontal="center" vertical="center"/>
    </xf>
    <xf numFmtId="49" fontId="10" fillId="0" borderId="1" xfId="0" applyNumberFormat="1" applyFont="1" applyBorder="1" applyAlignment="1">
      <alignment horizontal="center" vertical="center"/>
    </xf>
    <xf numFmtId="0" fontId="10" fillId="0" borderId="0" xfId="0" applyFont="1"/>
    <xf numFmtId="0" fontId="5" fillId="0" borderId="7" xfId="0" applyFont="1" applyBorder="1" applyAlignment="1">
      <alignment horizontal="left" vertical="top" wrapText="1"/>
    </xf>
    <xf numFmtId="0" fontId="5" fillId="0" borderId="6" xfId="0" applyFont="1" applyBorder="1" applyAlignment="1">
      <alignment horizontal="left" vertical="top" wrapText="1"/>
    </xf>
    <xf numFmtId="0" fontId="5" fillId="0" borderId="5" xfId="0" applyFont="1" applyBorder="1" applyAlignment="1">
      <alignment horizontal="left" vertical="top" wrapText="1"/>
    </xf>
    <xf numFmtId="0" fontId="6" fillId="0" borderId="7" xfId="0" applyFont="1" applyBorder="1" applyAlignment="1">
      <alignment horizontal="left" vertical="top"/>
    </xf>
    <xf numFmtId="0" fontId="6" fillId="0" borderId="6" xfId="0" applyFont="1" applyBorder="1" applyAlignment="1">
      <alignment horizontal="left" vertical="top"/>
    </xf>
    <xf numFmtId="0" fontId="6" fillId="0" borderId="5" xfId="0" applyFont="1" applyBorder="1" applyAlignment="1">
      <alignment horizontal="left" vertical="top"/>
    </xf>
    <xf numFmtId="0" fontId="7" fillId="0" borderId="0" xfId="0" applyFont="1" applyAlignment="1">
      <alignment horizontal="right"/>
    </xf>
    <xf numFmtId="49" fontId="6" fillId="0" borderId="1" xfId="0" applyNumberFormat="1" applyFont="1" applyBorder="1" applyAlignment="1">
      <alignment horizontal="center" vertical="center" wrapText="1"/>
    </xf>
    <xf numFmtId="164" fontId="5" fillId="0" borderId="0" xfId="0" applyNumberFormat="1" applyFont="1"/>
    <xf numFmtId="164" fontId="6" fillId="0" borderId="4" xfId="0" applyNumberFormat="1" applyFont="1" applyBorder="1" applyAlignment="1">
      <alignment horizontal="center" vertical="top"/>
    </xf>
    <xf numFmtId="164" fontId="6" fillId="0" borderId="4" xfId="0" applyNumberFormat="1" applyFont="1" applyBorder="1" applyAlignment="1">
      <alignment horizontal="center" vertical="center"/>
    </xf>
    <xf numFmtId="164" fontId="5" fillId="0" borderId="1" xfId="0" applyNumberFormat="1" applyFont="1" applyBorder="1" applyAlignment="1">
      <alignment horizontal="center" vertical="center"/>
    </xf>
    <xf numFmtId="164" fontId="5" fillId="0" borderId="4" xfId="0" applyNumberFormat="1" applyFont="1" applyBorder="1" applyAlignment="1">
      <alignment horizontal="center" vertical="center"/>
    </xf>
    <xf numFmtId="164" fontId="11" fillId="0" borderId="1" xfId="0" applyNumberFormat="1" applyFont="1" applyBorder="1" applyAlignment="1">
      <alignment horizontal="center" vertical="center"/>
    </xf>
    <xf numFmtId="0" fontId="5" fillId="0" borderId="7" xfId="0" applyFont="1" applyBorder="1" applyAlignment="1">
      <alignment horizontal="left" vertical="top" wrapText="1"/>
    </xf>
    <xf numFmtId="0" fontId="5" fillId="0" borderId="6" xfId="0" applyFont="1" applyBorder="1" applyAlignment="1">
      <alignment horizontal="left" vertical="top" wrapText="1"/>
    </xf>
    <xf numFmtId="0" fontId="5" fillId="0" borderId="5" xfId="0" applyFont="1" applyBorder="1" applyAlignment="1">
      <alignment horizontal="left" vertical="top" wrapText="1"/>
    </xf>
    <xf numFmtId="0" fontId="5" fillId="0" borderId="7" xfId="4" applyFont="1" applyBorder="1" applyAlignment="1">
      <alignment horizontal="left" vertical="top" wrapText="1"/>
    </xf>
    <xf numFmtId="0" fontId="5" fillId="0" borderId="6" xfId="4" applyFont="1" applyBorder="1" applyAlignment="1">
      <alignment horizontal="left" vertical="top" wrapText="1"/>
    </xf>
    <xf numFmtId="0" fontId="5" fillId="0" borderId="5" xfId="4" applyFont="1" applyBorder="1" applyAlignment="1">
      <alignment horizontal="left" vertical="top" wrapText="1"/>
    </xf>
    <xf numFmtId="0" fontId="5" fillId="0" borderId="7" xfId="0" applyFont="1" applyBorder="1" applyAlignment="1">
      <alignment vertical="top" wrapText="1"/>
    </xf>
    <xf numFmtId="0" fontId="5" fillId="0" borderId="6" xfId="0" applyFont="1" applyBorder="1" applyAlignment="1">
      <alignment vertical="top" wrapText="1"/>
    </xf>
    <xf numFmtId="0" fontId="5" fillId="0" borderId="5" xfId="0" applyFont="1" applyBorder="1" applyAlignment="1">
      <alignment vertical="top" wrapText="1"/>
    </xf>
    <xf numFmtId="0" fontId="6" fillId="0" borderId="7" xfId="0" applyFont="1" applyBorder="1" applyAlignment="1">
      <alignment horizontal="left" vertical="top" wrapText="1"/>
    </xf>
    <xf numFmtId="0" fontId="6" fillId="0" borderId="6" xfId="0" applyFont="1" applyBorder="1" applyAlignment="1">
      <alignment horizontal="left" vertical="top" wrapText="1"/>
    </xf>
    <xf numFmtId="0" fontId="6" fillId="0" borderId="5" xfId="0" applyFont="1" applyBorder="1" applyAlignment="1">
      <alignment horizontal="left" vertical="top" wrapText="1"/>
    </xf>
    <xf numFmtId="0" fontId="7" fillId="0" borderId="0" xfId="0" applyFont="1" applyAlignment="1">
      <alignment horizontal="right"/>
    </xf>
    <xf numFmtId="164" fontId="7" fillId="0" borderId="0" xfId="0" applyNumberFormat="1" applyFont="1" applyAlignment="1">
      <alignment horizontal="right"/>
    </xf>
    <xf numFmtId="0" fontId="15" fillId="0" borderId="0" xfId="0" applyFont="1" applyAlignment="1">
      <alignment horizontal="right" wrapText="1"/>
    </xf>
    <xf numFmtId="164" fontId="15" fillId="0" borderId="0" xfId="0" applyNumberFormat="1" applyFont="1" applyAlignment="1">
      <alignment horizontal="right" wrapText="1"/>
    </xf>
    <xf numFmtId="9" fontId="5" fillId="0" borderId="7" xfId="5" applyFont="1" applyFill="1" applyBorder="1" applyAlignment="1">
      <alignment horizontal="left" vertical="top" wrapText="1"/>
    </xf>
    <xf numFmtId="9" fontId="5" fillId="0" borderId="6" xfId="5" applyFont="1" applyFill="1" applyBorder="1" applyAlignment="1">
      <alignment horizontal="left" vertical="top" wrapText="1"/>
    </xf>
    <xf numFmtId="9" fontId="5" fillId="0" borderId="5" xfId="5" applyFont="1" applyFill="1" applyBorder="1" applyAlignment="1">
      <alignment horizontal="left" vertical="top" wrapText="1"/>
    </xf>
    <xf numFmtId="0" fontId="5" fillId="0" borderId="2" xfId="0" applyFont="1" applyBorder="1" applyAlignment="1">
      <alignment horizontal="right"/>
    </xf>
    <xf numFmtId="164" fontId="5" fillId="0" borderId="2" xfId="0" applyNumberFormat="1" applyFont="1" applyBorder="1" applyAlignment="1">
      <alignment horizontal="right"/>
    </xf>
    <xf numFmtId="0" fontId="12" fillId="0" borderId="0" xfId="0" applyFont="1" applyAlignment="1">
      <alignment horizontal="center"/>
    </xf>
    <xf numFmtId="164" fontId="12" fillId="0" borderId="0" xfId="0" applyNumberFormat="1" applyFont="1" applyAlignment="1">
      <alignment horizontal="center"/>
    </xf>
    <xf numFmtId="0" fontId="6" fillId="0" borderId="7" xfId="0" applyFont="1" applyBorder="1" applyAlignment="1">
      <alignment horizontal="left" vertical="top"/>
    </xf>
    <xf numFmtId="0" fontId="6" fillId="0" borderId="6" xfId="0" applyFont="1" applyBorder="1" applyAlignment="1">
      <alignment horizontal="left" vertical="top"/>
    </xf>
    <xf numFmtId="0" fontId="6" fillId="0" borderId="5" xfId="0" applyFont="1" applyBorder="1" applyAlignment="1">
      <alignment horizontal="left" vertical="top"/>
    </xf>
    <xf numFmtId="0" fontId="6" fillId="0" borderId="8" xfId="0" applyFont="1" applyBorder="1" applyAlignment="1">
      <alignment horizontal="center" vertical="top" wrapText="1"/>
    </xf>
    <xf numFmtId="0" fontId="6" fillId="0" borderId="9" xfId="0" applyFont="1" applyBorder="1" applyAlignment="1">
      <alignment horizontal="center" vertical="top" wrapText="1"/>
    </xf>
    <xf numFmtId="0" fontId="6" fillId="0" borderId="10" xfId="0" applyFont="1" applyBorder="1" applyAlignment="1">
      <alignment horizontal="center" vertical="top" wrapText="1"/>
    </xf>
    <xf numFmtId="0" fontId="11" fillId="0" borderId="7" xfId="0" applyFont="1" applyBorder="1" applyAlignment="1">
      <alignment horizontal="left" vertical="top"/>
    </xf>
    <xf numFmtId="0" fontId="11" fillId="0" borderId="6" xfId="0" applyFont="1" applyBorder="1" applyAlignment="1">
      <alignment horizontal="left" vertical="top"/>
    </xf>
    <xf numFmtId="0" fontId="11" fillId="0" borderId="5" xfId="0" applyFont="1" applyBorder="1" applyAlignment="1">
      <alignment horizontal="left" vertical="top"/>
    </xf>
    <xf numFmtId="0" fontId="0" fillId="0" borderId="6" xfId="0" applyBorder="1" applyAlignment="1">
      <alignment horizontal="left" vertical="top" wrapText="1"/>
    </xf>
    <xf numFmtId="0" fontId="0" fillId="0" borderId="5" xfId="0" applyBorder="1" applyAlignment="1">
      <alignment horizontal="left" vertical="top" wrapText="1"/>
    </xf>
    <xf numFmtId="49" fontId="5" fillId="0" borderId="7" xfId="0" applyNumberFormat="1" applyFont="1" applyBorder="1" applyAlignment="1">
      <alignment horizontal="left" vertical="top" wrapText="1"/>
    </xf>
    <xf numFmtId="49" fontId="5" fillId="0" borderId="6" xfId="0" applyNumberFormat="1" applyFont="1" applyBorder="1" applyAlignment="1">
      <alignment horizontal="left" vertical="top" wrapText="1"/>
    </xf>
    <xf numFmtId="49" fontId="5" fillId="0" borderId="5" xfId="0" applyNumberFormat="1" applyFont="1" applyBorder="1" applyAlignment="1">
      <alignment horizontal="left" vertical="top" wrapText="1"/>
    </xf>
    <xf numFmtId="0" fontId="6" fillId="0" borderId="7" xfId="0" applyFont="1" applyBorder="1" applyAlignment="1">
      <alignment horizontal="left" vertical="center" wrapText="1"/>
    </xf>
    <xf numFmtId="0" fontId="6" fillId="0" borderId="6" xfId="0" applyFont="1" applyBorder="1" applyAlignment="1">
      <alignment horizontal="left" vertical="center" wrapText="1"/>
    </xf>
    <xf numFmtId="0" fontId="6" fillId="0" borderId="5" xfId="0" applyFont="1" applyBorder="1" applyAlignment="1">
      <alignment horizontal="left" vertical="center" wrapText="1"/>
    </xf>
    <xf numFmtId="0" fontId="10" fillId="0" borderId="6" xfId="4" applyFont="1" applyBorder="1" applyAlignment="1">
      <alignment horizontal="left" vertical="top" wrapText="1"/>
    </xf>
    <xf numFmtId="0" fontId="10" fillId="0" borderId="5" xfId="4" applyFont="1" applyBorder="1" applyAlignment="1">
      <alignment horizontal="left" vertical="top" wrapText="1"/>
    </xf>
    <xf numFmtId="0" fontId="5" fillId="0" borderId="1" xfId="0" applyFont="1" applyBorder="1" applyAlignment="1">
      <alignment horizontal="left" vertical="top" wrapText="1"/>
    </xf>
  </cellXfs>
  <cellStyles count="6">
    <cellStyle name="st50" xfId="1" xr:uid="{00000000-0005-0000-0000-000000000000}"/>
    <cellStyle name="xl26" xfId="2" xr:uid="{00000000-0005-0000-0000-000001000000}"/>
    <cellStyle name="xl60" xfId="3" xr:uid="{00000000-0005-0000-0000-000002000000}"/>
    <cellStyle name="xl61" xfId="4" xr:uid="{00000000-0005-0000-0000-000003000000}"/>
    <cellStyle name="Обычный" xfId="0" builtinId="0"/>
    <cellStyle name="Процентный" xfId="5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509"/>
  <sheetViews>
    <sheetView tabSelected="1" view="pageLayout" topLeftCell="A154" zoomScaleNormal="120" workbookViewId="0">
      <selection activeCell="A7" sqref="A7:J7"/>
    </sheetView>
  </sheetViews>
  <sheetFormatPr defaultColWidth="9.140625" defaultRowHeight="11.25" x14ac:dyDescent="0.2"/>
  <cols>
    <col min="1" max="1" width="3" style="3" customWidth="1"/>
    <col min="2" max="2" width="9.5703125" style="12" bestFit="1" customWidth="1"/>
    <col min="3" max="3" width="9.140625" style="12"/>
    <col min="4" max="4" width="15.28515625" style="12" customWidth="1"/>
    <col min="5" max="5" width="7.42578125" style="13" customWidth="1"/>
    <col min="6" max="6" width="5.140625" style="3" customWidth="1"/>
    <col min="7" max="7" width="6.42578125" style="3" customWidth="1"/>
    <col min="8" max="8" width="9.42578125" style="3" customWidth="1"/>
    <col min="9" max="9" width="7.140625" style="3" customWidth="1"/>
    <col min="10" max="10" width="15.28515625" style="41" customWidth="1"/>
    <col min="11" max="16384" width="9.140625" style="3"/>
  </cols>
  <sheetData>
    <row r="1" spans="1:10" ht="15" x14ac:dyDescent="0.25">
      <c r="A1" s="59" t="s">
        <v>501</v>
      </c>
      <c r="B1" s="59"/>
      <c r="C1" s="59"/>
      <c r="D1" s="59"/>
      <c r="E1" s="59"/>
      <c r="F1" s="59"/>
      <c r="G1" s="59"/>
      <c r="H1" s="59"/>
      <c r="I1" s="59"/>
      <c r="J1" s="60"/>
    </row>
    <row r="2" spans="1:10" ht="15" x14ac:dyDescent="0.25">
      <c r="A2" s="59" t="s">
        <v>1</v>
      </c>
      <c r="B2" s="59"/>
      <c r="C2" s="59"/>
      <c r="D2" s="59"/>
      <c r="E2" s="59"/>
      <c r="F2" s="59"/>
      <c r="G2" s="59" t="s">
        <v>2</v>
      </c>
      <c r="H2" s="59"/>
      <c r="I2" s="59"/>
      <c r="J2" s="60"/>
    </row>
    <row r="3" spans="1:10" ht="15" x14ac:dyDescent="0.25">
      <c r="A3" s="59" t="s">
        <v>3</v>
      </c>
      <c r="B3" s="59"/>
      <c r="C3" s="59"/>
      <c r="D3" s="59"/>
      <c r="E3" s="59"/>
      <c r="F3" s="59"/>
      <c r="G3" s="59"/>
      <c r="H3" s="59"/>
      <c r="I3" s="59"/>
      <c r="J3" s="60"/>
    </row>
    <row r="4" spans="1:10" ht="15" x14ac:dyDescent="0.25">
      <c r="A4" s="59" t="s">
        <v>530</v>
      </c>
      <c r="B4" s="59"/>
      <c r="C4" s="59"/>
      <c r="D4" s="59"/>
      <c r="E4" s="59"/>
      <c r="F4" s="59"/>
      <c r="G4" s="59"/>
      <c r="H4" s="59"/>
      <c r="I4" s="59"/>
      <c r="J4" s="60"/>
    </row>
    <row r="5" spans="1:10" ht="12" customHeight="1" x14ac:dyDescent="0.2"/>
    <row r="6" spans="1:10" s="11" customFormat="1" ht="15" x14ac:dyDescent="0.25">
      <c r="A6" s="59" t="s">
        <v>0</v>
      </c>
      <c r="B6" s="59"/>
      <c r="C6" s="59"/>
      <c r="D6" s="59"/>
      <c r="E6" s="59"/>
      <c r="F6" s="59"/>
      <c r="G6" s="59"/>
      <c r="H6" s="59"/>
      <c r="I6" s="59"/>
      <c r="J6" s="60"/>
    </row>
    <row r="7" spans="1:10" s="11" customFormat="1" ht="15" x14ac:dyDescent="0.25">
      <c r="A7" s="59" t="s">
        <v>1</v>
      </c>
      <c r="B7" s="59"/>
      <c r="C7" s="59"/>
      <c r="D7" s="59"/>
      <c r="E7" s="59"/>
      <c r="F7" s="59"/>
      <c r="G7" s="59" t="s">
        <v>2</v>
      </c>
      <c r="H7" s="59"/>
      <c r="I7" s="59"/>
      <c r="J7" s="60"/>
    </row>
    <row r="8" spans="1:10" s="11" customFormat="1" ht="15" x14ac:dyDescent="0.25">
      <c r="A8" s="59" t="s">
        <v>3</v>
      </c>
      <c r="B8" s="59"/>
      <c r="C8" s="59"/>
      <c r="D8" s="59"/>
      <c r="E8" s="59"/>
      <c r="F8" s="59"/>
      <c r="G8" s="59"/>
      <c r="H8" s="59"/>
      <c r="I8" s="59"/>
      <c r="J8" s="60"/>
    </row>
    <row r="9" spans="1:10" s="11" customFormat="1" ht="15" x14ac:dyDescent="0.25">
      <c r="A9" s="59" t="s">
        <v>502</v>
      </c>
      <c r="B9" s="59"/>
      <c r="C9" s="59"/>
      <c r="D9" s="59"/>
      <c r="E9" s="59"/>
      <c r="F9" s="59"/>
      <c r="G9" s="59"/>
      <c r="H9" s="59"/>
      <c r="I9" s="59"/>
      <c r="J9" s="60"/>
    </row>
    <row r="10" spans="1:10" ht="15" x14ac:dyDescent="0.25">
      <c r="A10" s="39"/>
      <c r="B10" s="39"/>
      <c r="C10" s="39"/>
      <c r="D10" s="61"/>
      <c r="E10" s="61"/>
      <c r="F10" s="61"/>
      <c r="G10" s="61"/>
      <c r="H10" s="61"/>
      <c r="I10" s="61"/>
      <c r="J10" s="62"/>
    </row>
    <row r="11" spans="1:10" ht="15.75" x14ac:dyDescent="0.25">
      <c r="A11" s="68" t="s">
        <v>4</v>
      </c>
      <c r="B11" s="68"/>
      <c r="C11" s="68"/>
      <c r="D11" s="68"/>
      <c r="E11" s="68"/>
      <c r="F11" s="68"/>
      <c r="G11" s="68"/>
      <c r="H11" s="68"/>
      <c r="I11" s="68"/>
      <c r="J11" s="69"/>
    </row>
    <row r="12" spans="1:10" ht="15.75" x14ac:dyDescent="0.25">
      <c r="A12" s="68" t="s">
        <v>5</v>
      </c>
      <c r="B12" s="68"/>
      <c r="C12" s="68"/>
      <c r="D12" s="68"/>
      <c r="E12" s="68"/>
      <c r="F12" s="68"/>
      <c r="G12" s="68"/>
      <c r="H12" s="68"/>
      <c r="I12" s="68"/>
      <c r="J12" s="69"/>
    </row>
    <row r="13" spans="1:10" ht="14.25" customHeight="1" x14ac:dyDescent="0.25">
      <c r="A13" s="68" t="s">
        <v>451</v>
      </c>
      <c r="B13" s="68"/>
      <c r="C13" s="68"/>
      <c r="D13" s="68"/>
      <c r="E13" s="68"/>
      <c r="F13" s="68"/>
      <c r="G13" s="68"/>
      <c r="H13" s="68"/>
      <c r="I13" s="68"/>
      <c r="J13" s="69"/>
    </row>
    <row r="14" spans="1:10" ht="11.25" hidden="1" customHeight="1" x14ac:dyDescent="0.2"/>
    <row r="15" spans="1:10" ht="12" thickBot="1" x14ac:dyDescent="0.25">
      <c r="A15" s="4"/>
      <c r="B15" s="14"/>
      <c r="C15" s="14"/>
      <c r="D15" s="14"/>
      <c r="E15" s="15"/>
      <c r="F15" s="4"/>
      <c r="G15" s="4"/>
      <c r="H15" s="4"/>
      <c r="I15" s="66" t="s">
        <v>6</v>
      </c>
      <c r="J15" s="67"/>
    </row>
    <row r="16" spans="1:10" s="17" customFormat="1" ht="93" customHeight="1" x14ac:dyDescent="0.15">
      <c r="A16" s="16" t="s">
        <v>7</v>
      </c>
      <c r="B16" s="73" t="s">
        <v>8</v>
      </c>
      <c r="C16" s="74"/>
      <c r="D16" s="75"/>
      <c r="E16" s="5" t="s">
        <v>9</v>
      </c>
      <c r="F16" s="5" t="s">
        <v>10</v>
      </c>
      <c r="G16" s="5" t="s">
        <v>11</v>
      </c>
      <c r="H16" s="5" t="s">
        <v>12</v>
      </c>
      <c r="I16" s="5" t="s">
        <v>13</v>
      </c>
      <c r="J16" s="42" t="s">
        <v>14</v>
      </c>
    </row>
    <row r="17" spans="1:10" s="17" customFormat="1" ht="31.5" customHeight="1" x14ac:dyDescent="0.15">
      <c r="A17" s="8" t="s">
        <v>15</v>
      </c>
      <c r="B17" s="56" t="s">
        <v>16</v>
      </c>
      <c r="C17" s="57"/>
      <c r="D17" s="58"/>
      <c r="E17" s="40" t="s">
        <v>17</v>
      </c>
      <c r="F17" s="2"/>
      <c r="G17" s="1"/>
      <c r="H17" s="2"/>
      <c r="I17" s="2"/>
      <c r="J17" s="43">
        <f>J18+J37+J32</f>
        <v>30258.80672</v>
      </c>
    </row>
    <row r="18" spans="1:10" s="17" customFormat="1" x14ac:dyDescent="0.2">
      <c r="A18" s="18"/>
      <c r="B18" s="70" t="s">
        <v>18</v>
      </c>
      <c r="C18" s="71"/>
      <c r="D18" s="72"/>
      <c r="E18" s="2"/>
      <c r="F18" s="2" t="s">
        <v>19</v>
      </c>
      <c r="G18" s="2" t="s">
        <v>20</v>
      </c>
      <c r="H18" s="2"/>
      <c r="I18" s="2"/>
      <c r="J18" s="19">
        <f>J19+J28</f>
        <v>14830.476750000002</v>
      </c>
    </row>
    <row r="19" spans="1:10" s="17" customFormat="1" ht="33" customHeight="1" x14ac:dyDescent="0.2">
      <c r="A19" s="18"/>
      <c r="B19" s="56" t="s">
        <v>21</v>
      </c>
      <c r="C19" s="57"/>
      <c r="D19" s="58"/>
      <c r="E19" s="13"/>
      <c r="F19" s="2" t="s">
        <v>19</v>
      </c>
      <c r="G19" s="2" t="s">
        <v>22</v>
      </c>
      <c r="H19" s="2"/>
      <c r="I19" s="2"/>
      <c r="J19" s="19">
        <f>J20+J26</f>
        <v>10425.638030000002</v>
      </c>
    </row>
    <row r="20" spans="1:10" s="17" customFormat="1" ht="24.75" customHeight="1" x14ac:dyDescent="0.2">
      <c r="A20" s="20"/>
      <c r="B20" s="56" t="s">
        <v>23</v>
      </c>
      <c r="C20" s="57"/>
      <c r="D20" s="58"/>
      <c r="E20" s="2"/>
      <c r="F20" s="1" t="s">
        <v>19</v>
      </c>
      <c r="G20" s="1" t="s">
        <v>22</v>
      </c>
      <c r="H20" s="1" t="s">
        <v>24</v>
      </c>
      <c r="I20" s="1"/>
      <c r="J20" s="44">
        <f>J21</f>
        <v>10089.670030000001</v>
      </c>
    </row>
    <row r="21" spans="1:10" s="17" customFormat="1" ht="33" customHeight="1" x14ac:dyDescent="0.2">
      <c r="A21" s="18"/>
      <c r="B21" s="56" t="s">
        <v>25</v>
      </c>
      <c r="C21" s="57"/>
      <c r="D21" s="58"/>
      <c r="E21" s="2"/>
      <c r="F21" s="1" t="s">
        <v>19</v>
      </c>
      <c r="G21" s="1" t="s">
        <v>22</v>
      </c>
      <c r="H21" s="1" t="s">
        <v>26</v>
      </c>
      <c r="I21" s="1"/>
      <c r="J21" s="44">
        <f>J22</f>
        <v>10089.670030000001</v>
      </c>
    </row>
    <row r="22" spans="1:10" s="17" customFormat="1" ht="25.5" customHeight="1" x14ac:dyDescent="0.2">
      <c r="A22" s="18"/>
      <c r="B22" s="47" t="s">
        <v>27</v>
      </c>
      <c r="C22" s="48"/>
      <c r="D22" s="49"/>
      <c r="E22" s="2"/>
      <c r="F22" s="1" t="s">
        <v>19</v>
      </c>
      <c r="G22" s="1" t="s">
        <v>22</v>
      </c>
      <c r="H22" s="1" t="s">
        <v>28</v>
      </c>
      <c r="I22" s="21"/>
      <c r="J22" s="44">
        <f>J23+J24+J25</f>
        <v>10089.670030000001</v>
      </c>
    </row>
    <row r="23" spans="1:10" s="17" customFormat="1" ht="58.5" customHeight="1" x14ac:dyDescent="0.2">
      <c r="A23" s="18"/>
      <c r="B23" s="47" t="s">
        <v>29</v>
      </c>
      <c r="C23" s="48"/>
      <c r="D23" s="49"/>
      <c r="E23" s="2"/>
      <c r="F23" s="1" t="s">
        <v>19</v>
      </c>
      <c r="G23" s="1" t="s">
        <v>22</v>
      </c>
      <c r="H23" s="1" t="s">
        <v>28</v>
      </c>
      <c r="I23" s="1" t="s">
        <v>30</v>
      </c>
      <c r="J23" s="44">
        <v>9015.2000000000007</v>
      </c>
    </row>
    <row r="24" spans="1:10" s="17" customFormat="1" ht="24.75" customHeight="1" x14ac:dyDescent="0.2">
      <c r="A24" s="18"/>
      <c r="B24" s="47" t="s">
        <v>31</v>
      </c>
      <c r="C24" s="48"/>
      <c r="D24" s="49"/>
      <c r="E24" s="2"/>
      <c r="F24" s="1" t="s">
        <v>19</v>
      </c>
      <c r="G24" s="1" t="s">
        <v>22</v>
      </c>
      <c r="H24" s="1" t="s">
        <v>28</v>
      </c>
      <c r="I24" s="1" t="s">
        <v>32</v>
      </c>
      <c r="J24" s="44">
        <v>1073.5</v>
      </c>
    </row>
    <row r="25" spans="1:10" s="17" customFormat="1" x14ac:dyDescent="0.2">
      <c r="A25" s="18"/>
      <c r="B25" s="47" t="s">
        <v>33</v>
      </c>
      <c r="C25" s="48"/>
      <c r="D25" s="49"/>
      <c r="E25" s="2"/>
      <c r="F25" s="1" t="s">
        <v>19</v>
      </c>
      <c r="G25" s="1" t="s">
        <v>22</v>
      </c>
      <c r="H25" s="1" t="s">
        <v>28</v>
      </c>
      <c r="I25" s="1" t="s">
        <v>34</v>
      </c>
      <c r="J25" s="44">
        <v>0.97002999999999995</v>
      </c>
    </row>
    <row r="26" spans="1:10" s="17" customFormat="1" ht="24.75" customHeight="1" x14ac:dyDescent="0.2">
      <c r="A26" s="18"/>
      <c r="B26" s="47" t="s">
        <v>521</v>
      </c>
      <c r="C26" s="48"/>
      <c r="D26" s="49"/>
      <c r="E26" s="2"/>
      <c r="F26" s="1" t="s">
        <v>19</v>
      </c>
      <c r="G26" s="1" t="s">
        <v>22</v>
      </c>
      <c r="H26" s="1" t="s">
        <v>520</v>
      </c>
      <c r="I26" s="1"/>
      <c r="J26" s="44">
        <f>J27</f>
        <v>335.96800000000002</v>
      </c>
    </row>
    <row r="27" spans="1:10" s="17" customFormat="1" ht="57.75" customHeight="1" x14ac:dyDescent="0.2">
      <c r="A27" s="18"/>
      <c r="B27" s="47" t="s">
        <v>29</v>
      </c>
      <c r="C27" s="48"/>
      <c r="D27" s="49"/>
      <c r="E27" s="2"/>
      <c r="F27" s="1" t="s">
        <v>19</v>
      </c>
      <c r="G27" s="1" t="s">
        <v>22</v>
      </c>
      <c r="H27" s="1" t="s">
        <v>520</v>
      </c>
      <c r="I27" s="1" t="s">
        <v>30</v>
      </c>
      <c r="J27" s="44">
        <v>335.96800000000002</v>
      </c>
    </row>
    <row r="28" spans="1:10" s="17" customFormat="1" x14ac:dyDescent="0.2">
      <c r="A28" s="18"/>
      <c r="B28" s="56" t="s">
        <v>36</v>
      </c>
      <c r="C28" s="57"/>
      <c r="D28" s="58"/>
      <c r="E28" s="2"/>
      <c r="F28" s="2" t="s">
        <v>19</v>
      </c>
      <c r="G28" s="2" t="s">
        <v>37</v>
      </c>
      <c r="H28" s="2"/>
      <c r="I28" s="2"/>
      <c r="J28" s="19">
        <f>J29</f>
        <v>4404.8387199999997</v>
      </c>
    </row>
    <row r="29" spans="1:10" s="17" customFormat="1" ht="23.25" customHeight="1" x14ac:dyDescent="0.2">
      <c r="A29" s="18"/>
      <c r="B29" s="47" t="s">
        <v>38</v>
      </c>
      <c r="C29" s="48"/>
      <c r="D29" s="49"/>
      <c r="E29" s="2"/>
      <c r="F29" s="1" t="s">
        <v>19</v>
      </c>
      <c r="G29" s="1" t="s">
        <v>37</v>
      </c>
      <c r="H29" s="1" t="s">
        <v>39</v>
      </c>
      <c r="I29" s="1"/>
      <c r="J29" s="44">
        <f>J30</f>
        <v>4404.8387199999997</v>
      </c>
    </row>
    <row r="30" spans="1:10" s="17" customFormat="1" x14ac:dyDescent="0.2">
      <c r="A30" s="18"/>
      <c r="B30" s="47" t="s">
        <v>33</v>
      </c>
      <c r="C30" s="48"/>
      <c r="D30" s="49"/>
      <c r="E30" s="2"/>
      <c r="F30" s="1" t="s">
        <v>19</v>
      </c>
      <c r="G30" s="1" t="s">
        <v>37</v>
      </c>
      <c r="H30" s="1" t="s">
        <v>39</v>
      </c>
      <c r="I30" s="1" t="s">
        <v>34</v>
      </c>
      <c r="J30" s="44">
        <v>4404.8387199999997</v>
      </c>
    </row>
    <row r="31" spans="1:10" s="17" customFormat="1" ht="24.75" customHeight="1" x14ac:dyDescent="0.2">
      <c r="A31" s="18"/>
      <c r="B31" s="56" t="s">
        <v>43</v>
      </c>
      <c r="C31" s="57"/>
      <c r="D31" s="58"/>
      <c r="E31" s="8"/>
      <c r="F31" s="2" t="s">
        <v>37</v>
      </c>
      <c r="G31" s="2" t="s">
        <v>20</v>
      </c>
      <c r="H31" s="2"/>
      <c r="I31" s="1"/>
      <c r="J31" s="44">
        <f>J33</f>
        <v>18.229970000000002</v>
      </c>
    </row>
    <row r="32" spans="1:10" s="17" customFormat="1" ht="24" customHeight="1" x14ac:dyDescent="0.2">
      <c r="A32" s="18"/>
      <c r="B32" s="56" t="s">
        <v>44</v>
      </c>
      <c r="C32" s="57"/>
      <c r="D32" s="58"/>
      <c r="E32" s="8"/>
      <c r="F32" s="2" t="s">
        <v>37</v>
      </c>
      <c r="G32" s="2" t="s">
        <v>19</v>
      </c>
      <c r="H32" s="2"/>
      <c r="I32" s="1"/>
      <c r="J32" s="19">
        <f>J33</f>
        <v>18.229970000000002</v>
      </c>
    </row>
    <row r="33" spans="1:10" s="17" customFormat="1" ht="23.25" customHeight="1" x14ac:dyDescent="0.2">
      <c r="A33" s="18"/>
      <c r="B33" s="63" t="s">
        <v>45</v>
      </c>
      <c r="C33" s="64"/>
      <c r="D33" s="65"/>
      <c r="E33" s="1"/>
      <c r="F33" s="1" t="s">
        <v>37</v>
      </c>
      <c r="G33" s="1" t="s">
        <v>19</v>
      </c>
      <c r="H33" s="1" t="s">
        <v>24</v>
      </c>
      <c r="I33" s="1"/>
      <c r="J33" s="44">
        <f>J34</f>
        <v>18.229970000000002</v>
      </c>
    </row>
    <row r="34" spans="1:10" s="17" customFormat="1" ht="25.5" customHeight="1" x14ac:dyDescent="0.2">
      <c r="A34" s="18"/>
      <c r="B34" s="47" t="s">
        <v>46</v>
      </c>
      <c r="C34" s="48"/>
      <c r="D34" s="49"/>
      <c r="E34" s="6"/>
      <c r="F34" s="1" t="s">
        <v>37</v>
      </c>
      <c r="G34" s="1" t="s">
        <v>19</v>
      </c>
      <c r="H34" s="1" t="s">
        <v>47</v>
      </c>
      <c r="I34" s="1"/>
      <c r="J34" s="44">
        <f>J35</f>
        <v>18.229970000000002</v>
      </c>
    </row>
    <row r="35" spans="1:10" s="17" customFormat="1" x14ac:dyDescent="0.2">
      <c r="A35" s="18"/>
      <c r="B35" s="47" t="s">
        <v>48</v>
      </c>
      <c r="C35" s="48"/>
      <c r="D35" s="49"/>
      <c r="E35" s="8"/>
      <c r="F35" s="1" t="s">
        <v>37</v>
      </c>
      <c r="G35" s="1" t="s">
        <v>19</v>
      </c>
      <c r="H35" s="1" t="s">
        <v>49</v>
      </c>
      <c r="I35" s="1"/>
      <c r="J35" s="44">
        <f>J36</f>
        <v>18.229970000000002</v>
      </c>
    </row>
    <row r="36" spans="1:10" s="17" customFormat="1" x14ac:dyDescent="0.2">
      <c r="A36" s="18"/>
      <c r="B36" s="47" t="s">
        <v>50</v>
      </c>
      <c r="C36" s="48"/>
      <c r="D36" s="49"/>
      <c r="E36" s="8"/>
      <c r="F36" s="1" t="s">
        <v>37</v>
      </c>
      <c r="G36" s="1" t="s">
        <v>19</v>
      </c>
      <c r="H36" s="1" t="s">
        <v>49</v>
      </c>
      <c r="I36" s="1" t="s">
        <v>51</v>
      </c>
      <c r="J36" s="44">
        <v>18.229970000000002</v>
      </c>
    </row>
    <row r="37" spans="1:10" s="17" customFormat="1" ht="33" customHeight="1" x14ac:dyDescent="0.2">
      <c r="A37" s="18"/>
      <c r="B37" s="56" t="s">
        <v>52</v>
      </c>
      <c r="C37" s="57"/>
      <c r="D37" s="58"/>
      <c r="E37" s="2"/>
      <c r="F37" s="2" t="s">
        <v>53</v>
      </c>
      <c r="G37" s="2" t="s">
        <v>20</v>
      </c>
      <c r="H37" s="2"/>
      <c r="I37" s="2"/>
      <c r="J37" s="19">
        <f>J38+J49+J46</f>
        <v>15410.1</v>
      </c>
    </row>
    <row r="38" spans="1:10" s="17" customFormat="1" ht="33.75" customHeight="1" x14ac:dyDescent="0.2">
      <c r="A38" s="18"/>
      <c r="B38" s="56" t="s">
        <v>54</v>
      </c>
      <c r="C38" s="57"/>
      <c r="D38" s="58"/>
      <c r="E38" s="2"/>
      <c r="F38" s="2" t="s">
        <v>53</v>
      </c>
      <c r="G38" s="2" t="s">
        <v>19</v>
      </c>
      <c r="H38" s="1"/>
      <c r="I38" s="1"/>
      <c r="J38" s="19">
        <f>J41</f>
        <v>6578.7</v>
      </c>
    </row>
    <row r="39" spans="1:10" s="17" customFormat="1" ht="32.25" customHeight="1" x14ac:dyDescent="0.2">
      <c r="A39" s="18"/>
      <c r="B39" s="56" t="s">
        <v>45</v>
      </c>
      <c r="C39" s="57"/>
      <c r="D39" s="58"/>
      <c r="E39" s="2"/>
      <c r="F39" s="1" t="s">
        <v>53</v>
      </c>
      <c r="G39" s="1" t="s">
        <v>19</v>
      </c>
      <c r="H39" s="1" t="s">
        <v>24</v>
      </c>
      <c r="I39" s="1"/>
      <c r="J39" s="19">
        <f>J40</f>
        <v>6578.7</v>
      </c>
    </row>
    <row r="40" spans="1:10" s="17" customFormat="1" ht="46.5" customHeight="1" x14ac:dyDescent="0.2">
      <c r="A40" s="18"/>
      <c r="B40" s="47" t="s">
        <v>55</v>
      </c>
      <c r="C40" s="48"/>
      <c r="D40" s="49"/>
      <c r="E40" s="2"/>
      <c r="F40" s="1" t="s">
        <v>53</v>
      </c>
      <c r="G40" s="1" t="s">
        <v>19</v>
      </c>
      <c r="H40" s="1" t="s">
        <v>56</v>
      </c>
      <c r="I40" s="1"/>
      <c r="J40" s="44">
        <f>J41</f>
        <v>6578.7</v>
      </c>
    </row>
    <row r="41" spans="1:10" s="17" customFormat="1" ht="24" customHeight="1" x14ac:dyDescent="0.2">
      <c r="A41" s="18"/>
      <c r="B41" s="47" t="s">
        <v>57</v>
      </c>
      <c r="C41" s="48"/>
      <c r="D41" s="49"/>
      <c r="E41" s="1"/>
      <c r="F41" s="1" t="s">
        <v>53</v>
      </c>
      <c r="G41" s="1" t="s">
        <v>19</v>
      </c>
      <c r="H41" s="1" t="s">
        <v>56</v>
      </c>
      <c r="I41" s="1"/>
      <c r="J41" s="44">
        <f>J43+J44</f>
        <v>6578.7</v>
      </c>
    </row>
    <row r="42" spans="1:10" s="17" customFormat="1" ht="35.25" customHeight="1" x14ac:dyDescent="0.2">
      <c r="A42" s="18"/>
      <c r="B42" s="47" t="s">
        <v>58</v>
      </c>
      <c r="C42" s="48"/>
      <c r="D42" s="49"/>
      <c r="E42" s="22"/>
      <c r="F42" s="1" t="s">
        <v>53</v>
      </c>
      <c r="G42" s="1" t="s">
        <v>19</v>
      </c>
      <c r="H42" s="1" t="s">
        <v>59</v>
      </c>
      <c r="I42" s="1"/>
      <c r="J42" s="44">
        <f>J43</f>
        <v>4778.7</v>
      </c>
    </row>
    <row r="43" spans="1:10" s="17" customFormat="1" ht="24" customHeight="1" x14ac:dyDescent="0.2">
      <c r="A43" s="18"/>
      <c r="B43" s="47" t="s">
        <v>60</v>
      </c>
      <c r="C43" s="48"/>
      <c r="D43" s="49"/>
      <c r="E43" s="2"/>
      <c r="F43" s="1" t="s">
        <v>53</v>
      </c>
      <c r="G43" s="1" t="s">
        <v>19</v>
      </c>
      <c r="H43" s="1" t="s">
        <v>59</v>
      </c>
      <c r="I43" s="1" t="s">
        <v>61</v>
      </c>
      <c r="J43" s="44">
        <v>4778.7</v>
      </c>
    </row>
    <row r="44" spans="1:10" s="17" customFormat="1" x14ac:dyDescent="0.2">
      <c r="A44" s="18"/>
      <c r="B44" s="47" t="s">
        <v>62</v>
      </c>
      <c r="C44" s="48"/>
      <c r="D44" s="49"/>
      <c r="E44" s="22"/>
      <c r="F44" s="1" t="s">
        <v>53</v>
      </c>
      <c r="G44" s="1" t="s">
        <v>19</v>
      </c>
      <c r="H44" s="1" t="s">
        <v>63</v>
      </c>
      <c r="I44" s="1"/>
      <c r="J44" s="44">
        <f>J45</f>
        <v>1800</v>
      </c>
    </row>
    <row r="45" spans="1:10" s="17" customFormat="1" x14ac:dyDescent="0.2">
      <c r="A45" s="18"/>
      <c r="B45" s="47" t="s">
        <v>64</v>
      </c>
      <c r="C45" s="48"/>
      <c r="D45" s="49"/>
      <c r="E45" s="22"/>
      <c r="F45" s="1" t="s">
        <v>53</v>
      </c>
      <c r="G45" s="1" t="s">
        <v>19</v>
      </c>
      <c r="H45" s="1" t="s">
        <v>63</v>
      </c>
      <c r="I45" s="1" t="s">
        <v>61</v>
      </c>
      <c r="J45" s="44">
        <v>1800</v>
      </c>
    </row>
    <row r="46" spans="1:10" s="17" customFormat="1" x14ac:dyDescent="0.2">
      <c r="A46" s="18"/>
      <c r="B46" s="56" t="s">
        <v>522</v>
      </c>
      <c r="C46" s="57"/>
      <c r="D46" s="58"/>
      <c r="E46" s="23"/>
      <c r="F46" s="2" t="s">
        <v>53</v>
      </c>
      <c r="G46" s="2" t="s">
        <v>65</v>
      </c>
      <c r="H46" s="1" t="s">
        <v>520</v>
      </c>
      <c r="I46" s="2"/>
      <c r="J46" s="19">
        <f>J47</f>
        <v>3743.6</v>
      </c>
    </row>
    <row r="47" spans="1:10" s="17" customFormat="1" ht="26.25" customHeight="1" x14ac:dyDescent="0.2">
      <c r="A47" s="18"/>
      <c r="B47" s="47" t="s">
        <v>521</v>
      </c>
      <c r="C47" s="48"/>
      <c r="D47" s="49"/>
      <c r="E47" s="22"/>
      <c r="F47" s="1" t="s">
        <v>53</v>
      </c>
      <c r="G47" s="1" t="s">
        <v>65</v>
      </c>
      <c r="H47" s="1" t="s">
        <v>520</v>
      </c>
      <c r="I47" s="1"/>
      <c r="J47" s="44">
        <f>J48</f>
        <v>3743.6</v>
      </c>
    </row>
    <row r="48" spans="1:10" s="17" customFormat="1" x14ac:dyDescent="0.2">
      <c r="A48" s="18"/>
      <c r="B48" s="47" t="s">
        <v>64</v>
      </c>
      <c r="C48" s="48"/>
      <c r="D48" s="49"/>
      <c r="E48" s="22"/>
      <c r="F48" s="1" t="s">
        <v>53</v>
      </c>
      <c r="G48" s="1" t="s">
        <v>65</v>
      </c>
      <c r="H48" s="1" t="s">
        <v>520</v>
      </c>
      <c r="I48" s="1"/>
      <c r="J48" s="44">
        <v>3743.6</v>
      </c>
    </row>
    <row r="49" spans="1:10" s="17" customFormat="1" ht="24.75" customHeight="1" x14ac:dyDescent="0.2">
      <c r="A49" s="18"/>
      <c r="B49" s="56" t="s">
        <v>500</v>
      </c>
      <c r="C49" s="57"/>
      <c r="D49" s="58"/>
      <c r="E49" s="22"/>
      <c r="F49" s="2" t="s">
        <v>53</v>
      </c>
      <c r="G49" s="2" t="s">
        <v>66</v>
      </c>
      <c r="H49" s="1"/>
      <c r="I49" s="1"/>
      <c r="J49" s="19">
        <f>J51</f>
        <v>5087.8</v>
      </c>
    </row>
    <row r="50" spans="1:10" s="17" customFormat="1" ht="38.25" customHeight="1" x14ac:dyDescent="0.2">
      <c r="A50" s="18"/>
      <c r="B50" s="56" t="s">
        <v>45</v>
      </c>
      <c r="C50" s="57"/>
      <c r="D50" s="58"/>
      <c r="E50" s="22"/>
      <c r="F50" s="2" t="s">
        <v>53</v>
      </c>
      <c r="G50" s="2" t="s">
        <v>66</v>
      </c>
      <c r="H50" s="1" t="s">
        <v>24</v>
      </c>
      <c r="I50" s="1"/>
      <c r="J50" s="19">
        <f>J51</f>
        <v>5087.8</v>
      </c>
    </row>
    <row r="51" spans="1:10" s="17" customFormat="1" ht="25.5" customHeight="1" x14ac:dyDescent="0.2">
      <c r="A51" s="18"/>
      <c r="B51" s="47" t="s">
        <v>55</v>
      </c>
      <c r="C51" s="48"/>
      <c r="D51" s="49"/>
      <c r="E51" s="22"/>
      <c r="F51" s="1" t="s">
        <v>53</v>
      </c>
      <c r="G51" s="1" t="s">
        <v>66</v>
      </c>
      <c r="H51" s="1" t="s">
        <v>499</v>
      </c>
      <c r="I51" s="1"/>
      <c r="J51" s="44">
        <f>J52</f>
        <v>5087.8</v>
      </c>
    </row>
    <row r="52" spans="1:10" s="17" customFormat="1" x14ac:dyDescent="0.2">
      <c r="A52" s="18"/>
      <c r="B52" s="47" t="s">
        <v>64</v>
      </c>
      <c r="C52" s="48"/>
      <c r="D52" s="49"/>
      <c r="E52" s="22"/>
      <c r="F52" s="1" t="s">
        <v>53</v>
      </c>
      <c r="G52" s="1" t="s">
        <v>66</v>
      </c>
      <c r="H52" s="1" t="s">
        <v>499</v>
      </c>
      <c r="I52" s="1" t="s">
        <v>61</v>
      </c>
      <c r="J52" s="44">
        <v>5087.8</v>
      </c>
    </row>
    <row r="53" spans="1:10" s="17" customFormat="1" ht="24" customHeight="1" x14ac:dyDescent="0.15">
      <c r="A53" s="2" t="s">
        <v>69</v>
      </c>
      <c r="B53" s="56" t="s">
        <v>70</v>
      </c>
      <c r="C53" s="57"/>
      <c r="D53" s="58"/>
      <c r="E53" s="2" t="s">
        <v>71</v>
      </c>
      <c r="F53" s="2"/>
      <c r="G53" s="2"/>
      <c r="H53" s="2"/>
      <c r="I53" s="2"/>
      <c r="J53" s="19">
        <f>J55+J68+J72</f>
        <v>9519.3780399999996</v>
      </c>
    </row>
    <row r="54" spans="1:10" s="17" customFormat="1" ht="10.5" x14ac:dyDescent="0.15">
      <c r="A54" s="23"/>
      <c r="B54" s="70" t="s">
        <v>18</v>
      </c>
      <c r="C54" s="71"/>
      <c r="D54" s="72"/>
      <c r="E54" s="2"/>
      <c r="F54" s="2" t="s">
        <v>19</v>
      </c>
      <c r="G54" s="2" t="s">
        <v>20</v>
      </c>
      <c r="H54" s="2"/>
      <c r="I54" s="2"/>
      <c r="J54" s="19">
        <f>J55</f>
        <v>9035.1780399999989</v>
      </c>
    </row>
    <row r="55" spans="1:10" s="17" customFormat="1" ht="10.5" x14ac:dyDescent="0.15">
      <c r="A55" s="24"/>
      <c r="B55" s="56" t="s">
        <v>36</v>
      </c>
      <c r="C55" s="57"/>
      <c r="D55" s="58"/>
      <c r="E55" s="8"/>
      <c r="F55" s="2" t="s">
        <v>19</v>
      </c>
      <c r="G55" s="2" t="s">
        <v>37</v>
      </c>
      <c r="H55" s="2"/>
      <c r="I55" s="2"/>
      <c r="J55" s="19">
        <f>J56</f>
        <v>9035.1780399999989</v>
      </c>
    </row>
    <row r="56" spans="1:10" s="17" customFormat="1" x14ac:dyDescent="0.15">
      <c r="A56" s="24"/>
      <c r="B56" s="47" t="s">
        <v>72</v>
      </c>
      <c r="C56" s="48"/>
      <c r="D56" s="49"/>
      <c r="E56" s="2"/>
      <c r="F56" s="1" t="s">
        <v>19</v>
      </c>
      <c r="G56" s="1" t="s">
        <v>37</v>
      </c>
      <c r="H56" s="1" t="s">
        <v>73</v>
      </c>
      <c r="I56" s="2"/>
      <c r="J56" s="44">
        <f>J59+J57</f>
        <v>9035.1780399999989</v>
      </c>
    </row>
    <row r="57" spans="1:10" s="17" customFormat="1" ht="26.25" customHeight="1" x14ac:dyDescent="0.15">
      <c r="A57" s="24"/>
      <c r="B57" s="47" t="s">
        <v>521</v>
      </c>
      <c r="C57" s="48"/>
      <c r="D57" s="49"/>
      <c r="E57" s="2"/>
      <c r="F57" s="1" t="s">
        <v>19</v>
      </c>
      <c r="G57" s="1" t="s">
        <v>37</v>
      </c>
      <c r="H57" s="1" t="s">
        <v>520</v>
      </c>
      <c r="I57" s="2"/>
      <c r="J57" s="44">
        <f>J58</f>
        <v>182.95704000000001</v>
      </c>
    </row>
    <row r="58" spans="1:10" s="17" customFormat="1" ht="60" customHeight="1" x14ac:dyDescent="0.15">
      <c r="A58" s="24"/>
      <c r="B58" s="47" t="s">
        <v>29</v>
      </c>
      <c r="C58" s="48"/>
      <c r="D58" s="49"/>
      <c r="E58" s="2"/>
      <c r="F58" s="1" t="s">
        <v>19</v>
      </c>
      <c r="G58" s="1" t="s">
        <v>37</v>
      </c>
      <c r="H58" s="1" t="s">
        <v>520</v>
      </c>
      <c r="I58" s="2" t="s">
        <v>30</v>
      </c>
      <c r="J58" s="44">
        <v>182.95704000000001</v>
      </c>
    </row>
    <row r="59" spans="1:10" s="17" customFormat="1" ht="24.75" customHeight="1" x14ac:dyDescent="0.2">
      <c r="A59" s="18"/>
      <c r="B59" s="47" t="s">
        <v>70</v>
      </c>
      <c r="C59" s="48"/>
      <c r="D59" s="49"/>
      <c r="E59" s="2"/>
      <c r="F59" s="1" t="s">
        <v>19</v>
      </c>
      <c r="G59" s="1" t="s">
        <v>37</v>
      </c>
      <c r="H59" s="1" t="s">
        <v>74</v>
      </c>
      <c r="I59" s="1"/>
      <c r="J59" s="44">
        <f>J60+J64+J66</f>
        <v>8852.2209999999995</v>
      </c>
    </row>
    <row r="60" spans="1:10" s="17" customFormat="1" ht="24.75" customHeight="1" x14ac:dyDescent="0.2">
      <c r="A60" s="18"/>
      <c r="B60" s="47" t="s">
        <v>27</v>
      </c>
      <c r="C60" s="48"/>
      <c r="D60" s="49"/>
      <c r="E60" s="2"/>
      <c r="F60" s="1" t="s">
        <v>19</v>
      </c>
      <c r="G60" s="1" t="s">
        <v>37</v>
      </c>
      <c r="H60" s="1" t="s">
        <v>75</v>
      </c>
      <c r="I60" s="1"/>
      <c r="J60" s="44">
        <f>J61+J62+J63</f>
        <v>6784.8328000000001</v>
      </c>
    </row>
    <row r="61" spans="1:10" s="17" customFormat="1" ht="57.75" customHeight="1" x14ac:dyDescent="0.2">
      <c r="A61" s="18"/>
      <c r="B61" s="47" t="s">
        <v>29</v>
      </c>
      <c r="C61" s="48"/>
      <c r="D61" s="49"/>
      <c r="E61" s="2"/>
      <c r="F61" s="1" t="s">
        <v>19</v>
      </c>
      <c r="G61" s="1" t="s">
        <v>37</v>
      </c>
      <c r="H61" s="1" t="s">
        <v>75</v>
      </c>
      <c r="I61" s="1" t="s">
        <v>30</v>
      </c>
      <c r="J61" s="44">
        <v>6240.6</v>
      </c>
    </row>
    <row r="62" spans="1:10" s="17" customFormat="1" ht="25.5" customHeight="1" x14ac:dyDescent="0.2">
      <c r="A62" s="18"/>
      <c r="B62" s="47" t="s">
        <v>31</v>
      </c>
      <c r="C62" s="48"/>
      <c r="D62" s="49"/>
      <c r="E62" s="2"/>
      <c r="F62" s="1" t="s">
        <v>19</v>
      </c>
      <c r="G62" s="1" t="s">
        <v>37</v>
      </c>
      <c r="H62" s="1" t="s">
        <v>75</v>
      </c>
      <c r="I62" s="1" t="s">
        <v>32</v>
      </c>
      <c r="J62" s="44">
        <v>522.01779999999997</v>
      </c>
    </row>
    <row r="63" spans="1:10" s="17" customFormat="1" x14ac:dyDescent="0.2">
      <c r="A63" s="18"/>
      <c r="B63" s="47" t="s">
        <v>33</v>
      </c>
      <c r="C63" s="48"/>
      <c r="D63" s="49"/>
      <c r="E63" s="2"/>
      <c r="F63" s="1" t="s">
        <v>19</v>
      </c>
      <c r="G63" s="1" t="s">
        <v>37</v>
      </c>
      <c r="H63" s="1" t="s">
        <v>75</v>
      </c>
      <c r="I63" s="1" t="s">
        <v>34</v>
      </c>
      <c r="J63" s="44">
        <v>22.215</v>
      </c>
    </row>
    <row r="64" spans="1:10" s="17" customFormat="1" ht="34.5" customHeight="1" x14ac:dyDescent="0.2">
      <c r="A64" s="18"/>
      <c r="B64" s="47" t="s">
        <v>76</v>
      </c>
      <c r="C64" s="48"/>
      <c r="D64" s="49"/>
      <c r="E64" s="2"/>
      <c r="F64" s="1" t="s">
        <v>19</v>
      </c>
      <c r="G64" s="1" t="s">
        <v>37</v>
      </c>
      <c r="H64" s="1" t="s">
        <v>77</v>
      </c>
      <c r="I64" s="1"/>
      <c r="J64" s="44">
        <f>J65</f>
        <v>75.044730000000001</v>
      </c>
    </row>
    <row r="65" spans="1:10" s="17" customFormat="1" ht="24.75" customHeight="1" x14ac:dyDescent="0.2">
      <c r="A65" s="18"/>
      <c r="B65" s="47" t="s">
        <v>31</v>
      </c>
      <c r="C65" s="48"/>
      <c r="D65" s="49"/>
      <c r="E65" s="2"/>
      <c r="F65" s="1" t="s">
        <v>19</v>
      </c>
      <c r="G65" s="1" t="s">
        <v>37</v>
      </c>
      <c r="H65" s="1" t="s">
        <v>77</v>
      </c>
      <c r="I65" s="1" t="s">
        <v>32</v>
      </c>
      <c r="J65" s="44">
        <v>75.044730000000001</v>
      </c>
    </row>
    <row r="66" spans="1:10" s="17" customFormat="1" ht="35.25" customHeight="1" x14ac:dyDescent="0.2">
      <c r="A66" s="18"/>
      <c r="B66" s="47" t="s">
        <v>35</v>
      </c>
      <c r="C66" s="48"/>
      <c r="D66" s="49"/>
      <c r="E66" s="2"/>
      <c r="F66" s="1" t="s">
        <v>19</v>
      </c>
      <c r="G66" s="1" t="s">
        <v>37</v>
      </c>
      <c r="H66" s="1" t="s">
        <v>78</v>
      </c>
      <c r="I66" s="1"/>
      <c r="J66" s="44">
        <f>J67</f>
        <v>1992.34347</v>
      </c>
    </row>
    <row r="67" spans="1:10" s="17" customFormat="1" ht="25.5" customHeight="1" x14ac:dyDescent="0.2">
      <c r="A67" s="18"/>
      <c r="B67" s="47" t="s">
        <v>31</v>
      </c>
      <c r="C67" s="48"/>
      <c r="D67" s="49"/>
      <c r="E67" s="2"/>
      <c r="F67" s="1" t="s">
        <v>19</v>
      </c>
      <c r="G67" s="1" t="s">
        <v>37</v>
      </c>
      <c r="H67" s="1" t="s">
        <v>78</v>
      </c>
      <c r="I67" s="1" t="s">
        <v>32</v>
      </c>
      <c r="J67" s="44">
        <v>1992.34347</v>
      </c>
    </row>
    <row r="68" spans="1:10" s="17" customFormat="1" x14ac:dyDescent="0.2">
      <c r="A68" s="18"/>
      <c r="B68" s="56" t="s">
        <v>81</v>
      </c>
      <c r="C68" s="57"/>
      <c r="D68" s="58"/>
      <c r="E68" s="2"/>
      <c r="F68" s="2" t="s">
        <v>82</v>
      </c>
      <c r="G68" s="2" t="s">
        <v>20</v>
      </c>
      <c r="H68" s="2"/>
      <c r="I68" s="2"/>
      <c r="J68" s="19">
        <f>J69</f>
        <v>435</v>
      </c>
    </row>
    <row r="69" spans="1:10" s="17" customFormat="1" x14ac:dyDescent="0.2">
      <c r="A69" s="18"/>
      <c r="B69" s="47" t="s">
        <v>72</v>
      </c>
      <c r="C69" s="48"/>
      <c r="D69" s="49"/>
      <c r="E69" s="2"/>
      <c r="F69" s="2" t="s">
        <v>82</v>
      </c>
      <c r="G69" s="2" t="s">
        <v>83</v>
      </c>
      <c r="H69" s="2" t="s">
        <v>73</v>
      </c>
      <c r="I69" s="1"/>
      <c r="J69" s="19">
        <f>J70</f>
        <v>435</v>
      </c>
    </row>
    <row r="70" spans="1:10" s="17" customFormat="1" ht="22.5" customHeight="1" x14ac:dyDescent="0.2">
      <c r="A70" s="18"/>
      <c r="B70" s="47" t="s">
        <v>84</v>
      </c>
      <c r="C70" s="48"/>
      <c r="D70" s="49"/>
      <c r="E70" s="2"/>
      <c r="F70" s="1" t="s">
        <v>82</v>
      </c>
      <c r="G70" s="1" t="s">
        <v>83</v>
      </c>
      <c r="H70" s="1" t="s">
        <v>85</v>
      </c>
      <c r="I70" s="1"/>
      <c r="J70" s="44">
        <f>J71</f>
        <v>435</v>
      </c>
    </row>
    <row r="71" spans="1:10" s="17" customFormat="1" ht="35.25" customHeight="1" x14ac:dyDescent="0.2">
      <c r="A71" s="18"/>
      <c r="B71" s="47" t="s">
        <v>86</v>
      </c>
      <c r="C71" s="48"/>
      <c r="D71" s="49"/>
      <c r="E71" s="2"/>
      <c r="F71" s="1" t="s">
        <v>82</v>
      </c>
      <c r="G71" s="1" t="s">
        <v>83</v>
      </c>
      <c r="H71" s="1" t="s">
        <v>87</v>
      </c>
      <c r="I71" s="1" t="s">
        <v>32</v>
      </c>
      <c r="J71" s="44">
        <v>435</v>
      </c>
    </row>
    <row r="72" spans="1:10" s="17" customFormat="1" x14ac:dyDescent="0.2">
      <c r="A72" s="18"/>
      <c r="B72" s="56" t="s">
        <v>88</v>
      </c>
      <c r="C72" s="57"/>
      <c r="D72" s="58"/>
      <c r="E72" s="2"/>
      <c r="F72" s="2" t="s">
        <v>89</v>
      </c>
      <c r="G72" s="2" t="s">
        <v>20</v>
      </c>
      <c r="H72" s="2"/>
      <c r="I72" s="2"/>
      <c r="J72" s="19">
        <f>J73</f>
        <v>49.2</v>
      </c>
    </row>
    <row r="73" spans="1:10" x14ac:dyDescent="0.2">
      <c r="A73" s="18"/>
      <c r="B73" s="47" t="s">
        <v>90</v>
      </c>
      <c r="C73" s="48"/>
      <c r="D73" s="49"/>
      <c r="E73" s="2"/>
      <c r="F73" s="1" t="s">
        <v>89</v>
      </c>
      <c r="G73" s="1" t="s">
        <v>19</v>
      </c>
      <c r="H73" s="1" t="s">
        <v>91</v>
      </c>
      <c r="I73" s="1"/>
      <c r="J73" s="44">
        <f>J74</f>
        <v>49.2</v>
      </c>
    </row>
    <row r="74" spans="1:10" ht="23.25" customHeight="1" x14ac:dyDescent="0.2">
      <c r="A74" s="18"/>
      <c r="B74" s="47" t="s">
        <v>31</v>
      </c>
      <c r="C74" s="48"/>
      <c r="D74" s="49"/>
      <c r="E74" s="2"/>
      <c r="F74" s="1" t="s">
        <v>89</v>
      </c>
      <c r="G74" s="1" t="s">
        <v>19</v>
      </c>
      <c r="H74" s="1" t="s">
        <v>91</v>
      </c>
      <c r="I74" s="1" t="s">
        <v>32</v>
      </c>
      <c r="J74" s="44">
        <v>49.2</v>
      </c>
    </row>
    <row r="75" spans="1:10" ht="34.5" customHeight="1" x14ac:dyDescent="0.2">
      <c r="A75" s="8" t="s">
        <v>92</v>
      </c>
      <c r="B75" s="56" t="s">
        <v>93</v>
      </c>
      <c r="C75" s="57"/>
      <c r="D75" s="58"/>
      <c r="E75" s="40">
        <v>910</v>
      </c>
      <c r="F75" s="2"/>
      <c r="G75" s="2"/>
      <c r="H75" s="2"/>
      <c r="I75" s="2"/>
      <c r="J75" s="19">
        <f>+J76</f>
        <v>147563.91999999998</v>
      </c>
    </row>
    <row r="76" spans="1:10" x14ac:dyDescent="0.2">
      <c r="A76" s="18"/>
      <c r="B76" s="56" t="s">
        <v>94</v>
      </c>
      <c r="C76" s="57"/>
      <c r="D76" s="58"/>
      <c r="E76" s="2"/>
      <c r="F76" s="2" t="s">
        <v>95</v>
      </c>
      <c r="G76" s="2" t="s">
        <v>20</v>
      </c>
      <c r="H76" s="1"/>
      <c r="I76" s="1"/>
      <c r="J76" s="19">
        <f>J77+J143+J151</f>
        <v>147563.91999999998</v>
      </c>
    </row>
    <row r="77" spans="1:10" x14ac:dyDescent="0.2">
      <c r="A77" s="18"/>
      <c r="B77" s="70" t="s">
        <v>96</v>
      </c>
      <c r="C77" s="71"/>
      <c r="D77" s="72"/>
      <c r="E77" s="2"/>
      <c r="F77" s="2" t="s">
        <v>95</v>
      </c>
      <c r="G77" s="2" t="s">
        <v>19</v>
      </c>
      <c r="H77" s="2"/>
      <c r="I77" s="2"/>
      <c r="J77" s="19">
        <f>J78+J134</f>
        <v>137203.27599999998</v>
      </c>
    </row>
    <row r="78" spans="1:10" ht="24" customHeight="1" x14ac:dyDescent="0.2">
      <c r="A78" s="18"/>
      <c r="B78" s="56" t="s">
        <v>97</v>
      </c>
      <c r="C78" s="57"/>
      <c r="D78" s="58"/>
      <c r="E78" s="2"/>
      <c r="F78" s="1" t="s">
        <v>95</v>
      </c>
      <c r="G78" s="1" t="s">
        <v>19</v>
      </c>
      <c r="H78" s="1" t="s">
        <v>98</v>
      </c>
      <c r="I78" s="1"/>
      <c r="J78" s="44">
        <f>J79+J104+J116</f>
        <v>135755.27599999998</v>
      </c>
    </row>
    <row r="79" spans="1:10" ht="24" customHeight="1" x14ac:dyDescent="0.2">
      <c r="A79" s="18"/>
      <c r="B79" s="56" t="s">
        <v>99</v>
      </c>
      <c r="C79" s="57"/>
      <c r="D79" s="58"/>
      <c r="E79" s="2"/>
      <c r="F79" s="1" t="s">
        <v>95</v>
      </c>
      <c r="G79" s="1" t="s">
        <v>19</v>
      </c>
      <c r="H79" s="1" t="s">
        <v>100</v>
      </c>
      <c r="I79" s="1"/>
      <c r="J79" s="44">
        <f>J84+J85+J81+J82+J88+J90+J92+J80+J83+J94+J96+J102+J98+J86+J100</f>
        <v>102659.476</v>
      </c>
    </row>
    <row r="80" spans="1:10" ht="24.75" customHeight="1" x14ac:dyDescent="0.2">
      <c r="A80" s="18"/>
      <c r="B80" s="47" t="s">
        <v>102</v>
      </c>
      <c r="C80" s="48"/>
      <c r="D80" s="49"/>
      <c r="E80" s="2"/>
      <c r="F80" s="1" t="s">
        <v>95</v>
      </c>
      <c r="G80" s="1" t="s">
        <v>19</v>
      </c>
      <c r="H80" s="1" t="s">
        <v>101</v>
      </c>
      <c r="I80" s="1" t="s">
        <v>103</v>
      </c>
      <c r="J80" s="44">
        <v>4019.86</v>
      </c>
    </row>
    <row r="81" spans="1:10" ht="30.75" customHeight="1" x14ac:dyDescent="0.2">
      <c r="A81" s="18"/>
      <c r="B81" s="47" t="s">
        <v>104</v>
      </c>
      <c r="C81" s="48"/>
      <c r="D81" s="49"/>
      <c r="E81" s="2"/>
      <c r="F81" s="1" t="s">
        <v>95</v>
      </c>
      <c r="G81" s="1" t="s">
        <v>19</v>
      </c>
      <c r="H81" s="1" t="s">
        <v>105</v>
      </c>
      <c r="I81" s="1" t="s">
        <v>103</v>
      </c>
      <c r="J81" s="44">
        <v>5685.7</v>
      </c>
    </row>
    <row r="82" spans="1:10" ht="34.5" customHeight="1" x14ac:dyDescent="0.2">
      <c r="A82" s="18"/>
      <c r="B82" s="47" t="s">
        <v>106</v>
      </c>
      <c r="C82" s="48"/>
      <c r="D82" s="49"/>
      <c r="E82" s="2"/>
      <c r="F82" s="1" t="s">
        <v>95</v>
      </c>
      <c r="G82" s="1" t="s">
        <v>19</v>
      </c>
      <c r="H82" s="1" t="s">
        <v>107</v>
      </c>
      <c r="I82" s="1" t="s">
        <v>103</v>
      </c>
      <c r="J82" s="44">
        <v>5085.7</v>
      </c>
    </row>
    <row r="83" spans="1:10" ht="36" customHeight="1" x14ac:dyDescent="0.2">
      <c r="A83" s="18"/>
      <c r="B83" s="47" t="s">
        <v>108</v>
      </c>
      <c r="C83" s="48"/>
      <c r="D83" s="49"/>
      <c r="E83" s="2"/>
      <c r="F83" s="1" t="s">
        <v>95</v>
      </c>
      <c r="G83" s="1" t="s">
        <v>19</v>
      </c>
      <c r="H83" s="1" t="s">
        <v>439</v>
      </c>
      <c r="I83" s="1" t="s">
        <v>103</v>
      </c>
      <c r="J83" s="44">
        <f>595.2+30+1.4</f>
        <v>626.6</v>
      </c>
    </row>
    <row r="84" spans="1:10" ht="35.25" customHeight="1" x14ac:dyDescent="0.2">
      <c r="A84" s="18"/>
      <c r="B84" s="47" t="s">
        <v>492</v>
      </c>
      <c r="C84" s="48"/>
      <c r="D84" s="49"/>
      <c r="E84" s="2"/>
      <c r="F84" s="1" t="s">
        <v>95</v>
      </c>
      <c r="G84" s="1" t="s">
        <v>19</v>
      </c>
      <c r="H84" s="1" t="s">
        <v>109</v>
      </c>
      <c r="I84" s="1" t="s">
        <v>103</v>
      </c>
      <c r="J84" s="44">
        <v>45812.5</v>
      </c>
    </row>
    <row r="85" spans="1:10" ht="34.5" customHeight="1" x14ac:dyDescent="0.2">
      <c r="A85" s="18"/>
      <c r="B85" s="47" t="s">
        <v>491</v>
      </c>
      <c r="C85" s="48"/>
      <c r="D85" s="49"/>
      <c r="E85" s="2"/>
      <c r="F85" s="1" t="s">
        <v>95</v>
      </c>
      <c r="G85" s="1" t="s">
        <v>19</v>
      </c>
      <c r="H85" s="1" t="s">
        <v>110</v>
      </c>
      <c r="I85" s="1" t="s">
        <v>103</v>
      </c>
      <c r="J85" s="44">
        <v>13835.4</v>
      </c>
    </row>
    <row r="86" spans="1:10" ht="45.75" customHeight="1" x14ac:dyDescent="0.2">
      <c r="A86" s="18"/>
      <c r="B86" s="47" t="s">
        <v>467</v>
      </c>
      <c r="C86" s="48"/>
      <c r="D86" s="49"/>
      <c r="E86" s="2"/>
      <c r="F86" s="1" t="s">
        <v>95</v>
      </c>
      <c r="G86" s="1" t="s">
        <v>19</v>
      </c>
      <c r="H86" s="1" t="s">
        <v>456</v>
      </c>
      <c r="I86" s="1"/>
      <c r="J86" s="44">
        <f>J87</f>
        <v>3189.9</v>
      </c>
    </row>
    <row r="87" spans="1:10" ht="34.5" customHeight="1" x14ac:dyDescent="0.2">
      <c r="A87" s="18"/>
      <c r="B87" s="47" t="s">
        <v>112</v>
      </c>
      <c r="C87" s="48"/>
      <c r="D87" s="49"/>
      <c r="E87" s="2"/>
      <c r="F87" s="1" t="s">
        <v>95</v>
      </c>
      <c r="G87" s="1" t="s">
        <v>19</v>
      </c>
      <c r="H87" s="1" t="s">
        <v>456</v>
      </c>
      <c r="I87" s="1" t="s">
        <v>103</v>
      </c>
      <c r="J87" s="44">
        <f>3030.4+159.5</f>
        <v>3189.9</v>
      </c>
    </row>
    <row r="88" spans="1:10" ht="34.5" customHeight="1" x14ac:dyDescent="0.2">
      <c r="A88" s="18"/>
      <c r="B88" s="47" t="s">
        <v>468</v>
      </c>
      <c r="C88" s="48"/>
      <c r="D88" s="49"/>
      <c r="E88" s="2"/>
      <c r="F88" s="1" t="s">
        <v>95</v>
      </c>
      <c r="G88" s="1" t="s">
        <v>19</v>
      </c>
      <c r="H88" s="1" t="s">
        <v>111</v>
      </c>
      <c r="I88" s="1"/>
      <c r="J88" s="44">
        <f>J89</f>
        <v>120</v>
      </c>
    </row>
    <row r="89" spans="1:10" ht="23.25" customHeight="1" x14ac:dyDescent="0.2">
      <c r="A89" s="18"/>
      <c r="B89" s="47" t="s">
        <v>112</v>
      </c>
      <c r="C89" s="48"/>
      <c r="D89" s="49"/>
      <c r="E89" s="2"/>
      <c r="F89" s="1" t="s">
        <v>95</v>
      </c>
      <c r="G89" s="1" t="s">
        <v>19</v>
      </c>
      <c r="H89" s="1" t="s">
        <v>111</v>
      </c>
      <c r="I89" s="1" t="s">
        <v>103</v>
      </c>
      <c r="J89" s="44">
        <v>120</v>
      </c>
    </row>
    <row r="90" spans="1:10" ht="33.75" customHeight="1" x14ac:dyDescent="0.2">
      <c r="A90" s="18"/>
      <c r="B90" s="47" t="s">
        <v>403</v>
      </c>
      <c r="C90" s="48"/>
      <c r="D90" s="49"/>
      <c r="E90" s="2"/>
      <c r="F90" s="1" t="s">
        <v>95</v>
      </c>
      <c r="G90" s="1" t="s">
        <v>19</v>
      </c>
      <c r="H90" s="1" t="s">
        <v>113</v>
      </c>
      <c r="I90" s="1"/>
      <c r="J90" s="44">
        <f>J91</f>
        <v>25</v>
      </c>
    </row>
    <row r="91" spans="1:10" ht="24" customHeight="1" x14ac:dyDescent="0.2">
      <c r="A91" s="18"/>
      <c r="B91" s="47" t="s">
        <v>112</v>
      </c>
      <c r="C91" s="48"/>
      <c r="D91" s="49"/>
      <c r="E91" s="2"/>
      <c r="F91" s="1" t="s">
        <v>95</v>
      </c>
      <c r="G91" s="1" t="s">
        <v>19</v>
      </c>
      <c r="H91" s="1" t="s">
        <v>113</v>
      </c>
      <c r="I91" s="1" t="s">
        <v>103</v>
      </c>
      <c r="J91" s="44">
        <v>25</v>
      </c>
    </row>
    <row r="92" spans="1:10" x14ac:dyDescent="0.2">
      <c r="A92" s="18"/>
      <c r="B92" s="47" t="s">
        <v>400</v>
      </c>
      <c r="C92" s="48"/>
      <c r="D92" s="49"/>
      <c r="E92" s="2"/>
      <c r="F92" s="1" t="s">
        <v>95</v>
      </c>
      <c r="G92" s="1" t="s">
        <v>19</v>
      </c>
      <c r="H92" s="1" t="s">
        <v>114</v>
      </c>
      <c r="I92" s="1"/>
      <c r="J92" s="44">
        <f>J93</f>
        <v>57</v>
      </c>
    </row>
    <row r="93" spans="1:10" ht="24.75" customHeight="1" x14ac:dyDescent="0.2">
      <c r="A93" s="18"/>
      <c r="B93" s="47" t="s">
        <v>112</v>
      </c>
      <c r="C93" s="48"/>
      <c r="D93" s="49"/>
      <c r="E93" s="2"/>
      <c r="F93" s="1" t="s">
        <v>95</v>
      </c>
      <c r="G93" s="1" t="s">
        <v>19</v>
      </c>
      <c r="H93" s="1" t="s">
        <v>114</v>
      </c>
      <c r="I93" s="1" t="s">
        <v>103</v>
      </c>
      <c r="J93" s="44">
        <v>57</v>
      </c>
    </row>
    <row r="94" spans="1:10" ht="26.25" customHeight="1" x14ac:dyDescent="0.2">
      <c r="A94" s="18"/>
      <c r="B94" s="47" t="s">
        <v>394</v>
      </c>
      <c r="C94" s="48"/>
      <c r="D94" s="49"/>
      <c r="E94" s="2"/>
      <c r="F94" s="1" t="s">
        <v>95</v>
      </c>
      <c r="G94" s="1" t="s">
        <v>19</v>
      </c>
      <c r="H94" s="1" t="s">
        <v>392</v>
      </c>
      <c r="I94" s="1"/>
      <c r="J94" s="44">
        <f>J95</f>
        <v>20</v>
      </c>
    </row>
    <row r="95" spans="1:10" ht="24.75" customHeight="1" x14ac:dyDescent="0.2">
      <c r="A95" s="18"/>
      <c r="B95" s="47" t="s">
        <v>112</v>
      </c>
      <c r="C95" s="48"/>
      <c r="D95" s="49"/>
      <c r="E95" s="2"/>
      <c r="F95" s="1" t="s">
        <v>95</v>
      </c>
      <c r="G95" s="1" t="s">
        <v>19</v>
      </c>
      <c r="H95" s="1" t="s">
        <v>392</v>
      </c>
      <c r="I95" s="1" t="s">
        <v>103</v>
      </c>
      <c r="J95" s="44">
        <v>20</v>
      </c>
    </row>
    <row r="96" spans="1:10" ht="36" customHeight="1" x14ac:dyDescent="0.2">
      <c r="A96" s="18"/>
      <c r="B96" s="47" t="s">
        <v>424</v>
      </c>
      <c r="C96" s="48"/>
      <c r="D96" s="49"/>
      <c r="E96" s="2"/>
      <c r="F96" s="1" t="s">
        <v>95</v>
      </c>
      <c r="G96" s="1" t="s">
        <v>19</v>
      </c>
      <c r="H96" s="1" t="s">
        <v>391</v>
      </c>
      <c r="I96" s="1"/>
      <c r="J96" s="44">
        <f>J97</f>
        <v>20</v>
      </c>
    </row>
    <row r="97" spans="1:10" ht="24.75" customHeight="1" x14ac:dyDescent="0.2">
      <c r="A97" s="18"/>
      <c r="B97" s="47" t="s">
        <v>112</v>
      </c>
      <c r="C97" s="48"/>
      <c r="D97" s="49"/>
      <c r="E97" s="2"/>
      <c r="F97" s="1" t="s">
        <v>95</v>
      </c>
      <c r="G97" s="1" t="s">
        <v>19</v>
      </c>
      <c r="H97" s="1" t="s">
        <v>391</v>
      </c>
      <c r="I97" s="1" t="s">
        <v>103</v>
      </c>
      <c r="J97" s="44">
        <v>20</v>
      </c>
    </row>
    <row r="98" spans="1:10" ht="24.75" customHeight="1" x14ac:dyDescent="0.2">
      <c r="A98" s="18"/>
      <c r="B98" s="47" t="s">
        <v>393</v>
      </c>
      <c r="C98" s="48"/>
      <c r="D98" s="49"/>
      <c r="E98" s="2"/>
      <c r="F98" s="1" t="s">
        <v>95</v>
      </c>
      <c r="G98" s="1" t="s">
        <v>19</v>
      </c>
      <c r="H98" s="1" t="s">
        <v>390</v>
      </c>
      <c r="I98" s="1"/>
      <c r="J98" s="44">
        <f>J99</f>
        <v>43</v>
      </c>
    </row>
    <row r="99" spans="1:10" x14ac:dyDescent="0.2">
      <c r="A99" s="18"/>
      <c r="B99" s="53" t="s">
        <v>115</v>
      </c>
      <c r="C99" s="54"/>
      <c r="D99" s="55"/>
      <c r="E99" s="2"/>
      <c r="F99" s="1" t="s">
        <v>95</v>
      </c>
      <c r="G99" s="1" t="s">
        <v>19</v>
      </c>
      <c r="H99" s="1" t="s">
        <v>390</v>
      </c>
      <c r="I99" s="1" t="s">
        <v>103</v>
      </c>
      <c r="J99" s="44">
        <v>43</v>
      </c>
    </row>
    <row r="100" spans="1:10" ht="45" customHeight="1" x14ac:dyDescent="0.2">
      <c r="A100" s="18"/>
      <c r="B100" s="47" t="s">
        <v>498</v>
      </c>
      <c r="C100" s="48"/>
      <c r="D100" s="49"/>
      <c r="E100" s="2"/>
      <c r="F100" s="1" t="s">
        <v>95</v>
      </c>
      <c r="G100" s="1" t="s">
        <v>19</v>
      </c>
      <c r="H100" s="1" t="s">
        <v>497</v>
      </c>
      <c r="I100" s="1"/>
      <c r="J100" s="44">
        <f>J101</f>
        <v>100</v>
      </c>
    </row>
    <row r="101" spans="1:10" x14ac:dyDescent="0.2">
      <c r="A101" s="18"/>
      <c r="B101" s="47" t="s">
        <v>112</v>
      </c>
      <c r="C101" s="48"/>
      <c r="D101" s="49"/>
      <c r="E101" s="2"/>
      <c r="F101" s="1" t="s">
        <v>95</v>
      </c>
      <c r="G101" s="1" t="s">
        <v>19</v>
      </c>
      <c r="H101" s="1" t="s">
        <v>497</v>
      </c>
      <c r="I101" s="1" t="s">
        <v>103</v>
      </c>
      <c r="J101" s="44">
        <v>100</v>
      </c>
    </row>
    <row r="102" spans="1:10" ht="67.5" customHeight="1" x14ac:dyDescent="0.2">
      <c r="A102" s="18"/>
      <c r="B102" s="47" t="s">
        <v>452</v>
      </c>
      <c r="C102" s="48"/>
      <c r="D102" s="49"/>
      <c r="E102" s="2"/>
      <c r="F102" s="1" t="s">
        <v>95</v>
      </c>
      <c r="G102" s="1" t="s">
        <v>19</v>
      </c>
      <c r="H102" s="1" t="s">
        <v>384</v>
      </c>
      <c r="I102" s="1"/>
      <c r="J102" s="44">
        <f>J103</f>
        <v>24018.815999999999</v>
      </c>
    </row>
    <row r="103" spans="1:10" ht="23.25" customHeight="1" x14ac:dyDescent="0.2">
      <c r="A103" s="18"/>
      <c r="B103" s="47" t="s">
        <v>112</v>
      </c>
      <c r="C103" s="48"/>
      <c r="D103" s="49"/>
      <c r="E103" s="2"/>
      <c r="F103" s="1" t="s">
        <v>95</v>
      </c>
      <c r="G103" s="1" t="s">
        <v>19</v>
      </c>
      <c r="H103" s="1" t="s">
        <v>384</v>
      </c>
      <c r="I103" s="1" t="s">
        <v>103</v>
      </c>
      <c r="J103" s="44">
        <f>18976.8+5042.016</f>
        <v>24018.815999999999</v>
      </c>
    </row>
    <row r="104" spans="1:10" ht="23.25" customHeight="1" x14ac:dyDescent="0.2">
      <c r="A104" s="18"/>
      <c r="B104" s="56" t="s">
        <v>116</v>
      </c>
      <c r="C104" s="57"/>
      <c r="D104" s="58"/>
      <c r="E104" s="2"/>
      <c r="F104" s="2" t="s">
        <v>95</v>
      </c>
      <c r="G104" s="2" t="s">
        <v>19</v>
      </c>
      <c r="H104" s="2" t="s">
        <v>117</v>
      </c>
      <c r="I104" s="2"/>
      <c r="J104" s="19">
        <f>J105+J107+J110+J112+J114</f>
        <v>3925.2</v>
      </c>
    </row>
    <row r="105" spans="1:10" ht="35.25" customHeight="1" x14ac:dyDescent="0.2">
      <c r="A105" s="18"/>
      <c r="B105" s="47" t="s">
        <v>493</v>
      </c>
      <c r="C105" s="48"/>
      <c r="D105" s="49"/>
      <c r="E105" s="2"/>
      <c r="F105" s="1" t="s">
        <v>95</v>
      </c>
      <c r="G105" s="1" t="s">
        <v>19</v>
      </c>
      <c r="H105" s="1" t="s">
        <v>118</v>
      </c>
      <c r="I105" s="1"/>
      <c r="J105" s="44">
        <f>J106</f>
        <v>2264.4</v>
      </c>
    </row>
    <row r="106" spans="1:10" ht="24.75" customHeight="1" x14ac:dyDescent="0.2">
      <c r="A106" s="18"/>
      <c r="B106" s="47" t="s">
        <v>29</v>
      </c>
      <c r="C106" s="48"/>
      <c r="D106" s="49"/>
      <c r="E106" s="2"/>
      <c r="F106" s="1" t="s">
        <v>95</v>
      </c>
      <c r="G106" s="1" t="s">
        <v>19</v>
      </c>
      <c r="H106" s="1" t="s">
        <v>118</v>
      </c>
      <c r="I106" s="1" t="s">
        <v>30</v>
      </c>
      <c r="J106" s="44">
        <v>2264.4</v>
      </c>
    </row>
    <row r="107" spans="1:10" ht="25.5" customHeight="1" x14ac:dyDescent="0.2">
      <c r="A107" s="18"/>
      <c r="B107" s="47" t="s">
        <v>469</v>
      </c>
      <c r="C107" s="48"/>
      <c r="D107" s="49"/>
      <c r="E107" s="2"/>
      <c r="F107" s="1" t="s">
        <v>95</v>
      </c>
      <c r="G107" s="1" t="s">
        <v>19</v>
      </c>
      <c r="H107" s="1" t="s">
        <v>119</v>
      </c>
      <c r="I107" s="1"/>
      <c r="J107" s="44">
        <f>J108+J109</f>
        <v>390.7</v>
      </c>
    </row>
    <row r="108" spans="1:10" ht="24.75" customHeight="1" x14ac:dyDescent="0.2">
      <c r="A108" s="18"/>
      <c r="B108" s="47" t="s">
        <v>31</v>
      </c>
      <c r="C108" s="48"/>
      <c r="D108" s="49"/>
      <c r="E108" s="2"/>
      <c r="F108" s="1" t="s">
        <v>95</v>
      </c>
      <c r="G108" s="1" t="s">
        <v>19</v>
      </c>
      <c r="H108" s="1" t="s">
        <v>119</v>
      </c>
      <c r="I108" s="1" t="s">
        <v>32</v>
      </c>
      <c r="J108" s="44">
        <v>390.69457999999997</v>
      </c>
    </row>
    <row r="109" spans="1:10" x14ac:dyDescent="0.2">
      <c r="A109" s="18"/>
      <c r="B109" s="47" t="s">
        <v>33</v>
      </c>
      <c r="C109" s="48"/>
      <c r="D109" s="49"/>
      <c r="E109" s="2"/>
      <c r="F109" s="1" t="s">
        <v>95</v>
      </c>
      <c r="G109" s="1" t="s">
        <v>19</v>
      </c>
      <c r="H109" s="1" t="s">
        <v>119</v>
      </c>
      <c r="I109" s="1" t="s">
        <v>34</v>
      </c>
      <c r="J109" s="44">
        <v>5.4200000000000003E-3</v>
      </c>
    </row>
    <row r="110" spans="1:10" ht="24.75" customHeight="1" x14ac:dyDescent="0.2">
      <c r="A110" s="18"/>
      <c r="B110" s="47" t="s">
        <v>426</v>
      </c>
      <c r="C110" s="48"/>
      <c r="D110" s="49"/>
      <c r="E110" s="2"/>
      <c r="F110" s="1" t="s">
        <v>95</v>
      </c>
      <c r="G110" s="1" t="s">
        <v>19</v>
      </c>
      <c r="H110" s="1" t="s">
        <v>425</v>
      </c>
      <c r="I110" s="1"/>
      <c r="J110" s="44">
        <f>J111</f>
        <v>0</v>
      </c>
    </row>
    <row r="111" spans="1:10" ht="23.25" customHeight="1" x14ac:dyDescent="0.2">
      <c r="A111" s="18"/>
      <c r="B111" s="47" t="s">
        <v>31</v>
      </c>
      <c r="C111" s="48"/>
      <c r="D111" s="49"/>
      <c r="E111" s="2"/>
      <c r="F111" s="1" t="s">
        <v>95</v>
      </c>
      <c r="G111" s="1" t="s">
        <v>19</v>
      </c>
      <c r="H111" s="1" t="s">
        <v>425</v>
      </c>
      <c r="I111" s="1" t="s">
        <v>32</v>
      </c>
      <c r="J111" s="44">
        <v>0</v>
      </c>
    </row>
    <row r="112" spans="1:10" ht="45" customHeight="1" x14ac:dyDescent="0.2">
      <c r="A112" s="18"/>
      <c r="B112" s="47" t="s">
        <v>428</v>
      </c>
      <c r="C112" s="48"/>
      <c r="D112" s="49"/>
      <c r="E112" s="2"/>
      <c r="F112" s="1" t="s">
        <v>95</v>
      </c>
      <c r="G112" s="1" t="s">
        <v>19</v>
      </c>
      <c r="H112" s="1" t="s">
        <v>427</v>
      </c>
      <c r="I112" s="1"/>
      <c r="J112" s="44">
        <f>J113</f>
        <v>16.100000000000001</v>
      </c>
    </row>
    <row r="113" spans="1:10" x14ac:dyDescent="0.2">
      <c r="A113" s="18"/>
      <c r="B113" s="47" t="s">
        <v>42</v>
      </c>
      <c r="C113" s="48"/>
      <c r="D113" s="49"/>
      <c r="E113" s="2"/>
      <c r="F113" s="1" t="s">
        <v>95</v>
      </c>
      <c r="G113" s="1" t="s">
        <v>19</v>
      </c>
      <c r="H113" s="1" t="s">
        <v>427</v>
      </c>
      <c r="I113" s="1" t="s">
        <v>32</v>
      </c>
      <c r="J113" s="44">
        <v>16.100000000000001</v>
      </c>
    </row>
    <row r="114" spans="1:10" ht="22.5" customHeight="1" x14ac:dyDescent="0.2">
      <c r="A114" s="18"/>
      <c r="B114" s="47" t="s">
        <v>470</v>
      </c>
      <c r="C114" s="48"/>
      <c r="D114" s="49"/>
      <c r="E114" s="2"/>
      <c r="F114" s="1" t="s">
        <v>95</v>
      </c>
      <c r="G114" s="1" t="s">
        <v>19</v>
      </c>
      <c r="H114" s="1" t="s">
        <v>453</v>
      </c>
      <c r="I114" s="1"/>
      <c r="J114" s="44">
        <f>J115</f>
        <v>1254</v>
      </c>
    </row>
    <row r="115" spans="1:10" x14ac:dyDescent="0.2">
      <c r="A115" s="18"/>
      <c r="B115" s="47" t="s">
        <v>42</v>
      </c>
      <c r="C115" s="48"/>
      <c r="D115" s="49"/>
      <c r="E115" s="2"/>
      <c r="F115" s="1" t="s">
        <v>95</v>
      </c>
      <c r="G115" s="1" t="s">
        <v>19</v>
      </c>
      <c r="H115" s="1" t="s">
        <v>453</v>
      </c>
      <c r="I115" s="1" t="s">
        <v>32</v>
      </c>
      <c r="J115" s="44">
        <v>1254</v>
      </c>
    </row>
    <row r="116" spans="1:10" ht="33.75" customHeight="1" x14ac:dyDescent="0.2">
      <c r="A116" s="18"/>
      <c r="B116" s="56" t="s">
        <v>120</v>
      </c>
      <c r="C116" s="57"/>
      <c r="D116" s="58"/>
      <c r="E116" s="2"/>
      <c r="F116" s="2" t="s">
        <v>95</v>
      </c>
      <c r="G116" s="2" t="s">
        <v>19</v>
      </c>
      <c r="H116" s="2" t="s">
        <v>121</v>
      </c>
      <c r="I116" s="2"/>
      <c r="J116" s="19">
        <f>J118+J119+J125+J130+J132+J122+J124</f>
        <v>29170.6</v>
      </c>
    </row>
    <row r="117" spans="1:10" ht="24" customHeight="1" x14ac:dyDescent="0.2">
      <c r="A117" s="18"/>
      <c r="B117" s="47" t="s">
        <v>475</v>
      </c>
      <c r="C117" s="48"/>
      <c r="D117" s="49"/>
      <c r="E117" s="2"/>
      <c r="F117" s="1" t="s">
        <v>95</v>
      </c>
      <c r="G117" s="1" t="s">
        <v>19</v>
      </c>
      <c r="H117" s="1" t="s">
        <v>122</v>
      </c>
      <c r="I117" s="1"/>
      <c r="J117" s="44">
        <f>J118</f>
        <v>26650.799999999999</v>
      </c>
    </row>
    <row r="118" spans="1:10" ht="55.5" customHeight="1" x14ac:dyDescent="0.2">
      <c r="A118" s="18"/>
      <c r="B118" s="47" t="s">
        <v>29</v>
      </c>
      <c r="C118" s="48"/>
      <c r="D118" s="49"/>
      <c r="E118" s="2"/>
      <c r="F118" s="1" t="s">
        <v>95</v>
      </c>
      <c r="G118" s="1" t="s">
        <v>19</v>
      </c>
      <c r="H118" s="1" t="s">
        <v>122</v>
      </c>
      <c r="I118" s="1" t="s">
        <v>30</v>
      </c>
      <c r="J118" s="44">
        <v>26650.799999999999</v>
      </c>
    </row>
    <row r="119" spans="1:10" ht="18" customHeight="1" x14ac:dyDescent="0.2">
      <c r="A119" s="18"/>
      <c r="B119" s="47" t="s">
        <v>471</v>
      </c>
      <c r="C119" s="48"/>
      <c r="D119" s="49"/>
      <c r="E119" s="2"/>
      <c r="F119" s="1" t="s">
        <v>95</v>
      </c>
      <c r="G119" s="1" t="s">
        <v>19</v>
      </c>
      <c r="H119" s="1" t="s">
        <v>123</v>
      </c>
      <c r="I119" s="1"/>
      <c r="J119" s="44">
        <f>J120+J121</f>
        <v>2153.6</v>
      </c>
    </row>
    <row r="120" spans="1:10" ht="28.5" customHeight="1" x14ac:dyDescent="0.2">
      <c r="A120" s="18"/>
      <c r="B120" s="47" t="s">
        <v>31</v>
      </c>
      <c r="C120" s="48"/>
      <c r="D120" s="49"/>
      <c r="E120" s="2"/>
      <c r="F120" s="1" t="s">
        <v>95</v>
      </c>
      <c r="G120" s="1" t="s">
        <v>19</v>
      </c>
      <c r="H120" s="1" t="s">
        <v>123</v>
      </c>
      <c r="I120" s="1" t="s">
        <v>32</v>
      </c>
      <c r="J120" s="44">
        <v>1979.37796</v>
      </c>
    </row>
    <row r="121" spans="1:10" x14ac:dyDescent="0.2">
      <c r="A121" s="18"/>
      <c r="B121" s="47" t="s">
        <v>33</v>
      </c>
      <c r="C121" s="48"/>
      <c r="D121" s="49"/>
      <c r="E121" s="2"/>
      <c r="F121" s="1" t="s">
        <v>95</v>
      </c>
      <c r="G121" s="1" t="s">
        <v>19</v>
      </c>
      <c r="H121" s="1" t="s">
        <v>123</v>
      </c>
      <c r="I121" s="1" t="s">
        <v>34</v>
      </c>
      <c r="J121" s="44">
        <v>174.22203999999999</v>
      </c>
    </row>
    <row r="122" spans="1:10" ht="37.5" customHeight="1" x14ac:dyDescent="0.2">
      <c r="A122" s="18"/>
      <c r="B122" s="47" t="s">
        <v>434</v>
      </c>
      <c r="C122" s="48"/>
      <c r="D122" s="49"/>
      <c r="E122" s="2"/>
      <c r="F122" s="1" t="s">
        <v>95</v>
      </c>
      <c r="G122" s="1" t="s">
        <v>19</v>
      </c>
      <c r="H122" s="1" t="s">
        <v>444</v>
      </c>
      <c r="I122" s="1"/>
      <c r="J122" s="44">
        <f>J123</f>
        <v>152.29999999999998</v>
      </c>
    </row>
    <row r="123" spans="1:10" ht="23.25" customHeight="1" x14ac:dyDescent="0.2">
      <c r="A123" s="18"/>
      <c r="B123" s="47" t="s">
        <v>31</v>
      </c>
      <c r="C123" s="48"/>
      <c r="D123" s="49"/>
      <c r="E123" s="2"/>
      <c r="F123" s="1" t="s">
        <v>95</v>
      </c>
      <c r="G123" s="1" t="s">
        <v>19</v>
      </c>
      <c r="H123" s="1" t="s">
        <v>444</v>
      </c>
      <c r="I123" s="1" t="s">
        <v>32</v>
      </c>
      <c r="J123" s="44">
        <f>144.6+7.7</f>
        <v>152.29999999999998</v>
      </c>
    </row>
    <row r="124" spans="1:10" ht="24.75" customHeight="1" x14ac:dyDescent="0.2">
      <c r="A124" s="18"/>
      <c r="B124" s="47" t="s">
        <v>454</v>
      </c>
      <c r="C124" s="48"/>
      <c r="D124" s="49"/>
      <c r="E124" s="2"/>
      <c r="F124" s="1" t="s">
        <v>95</v>
      </c>
      <c r="G124" s="1" t="s">
        <v>19</v>
      </c>
      <c r="H124" s="1" t="s">
        <v>460</v>
      </c>
      <c r="I124" s="1" t="s">
        <v>32</v>
      </c>
      <c r="J124" s="44">
        <f>106.5</f>
        <v>106.5</v>
      </c>
    </row>
    <row r="125" spans="1:10" ht="36" customHeight="1" x14ac:dyDescent="0.2">
      <c r="A125" s="18"/>
      <c r="B125" s="47" t="s">
        <v>407</v>
      </c>
      <c r="C125" s="48"/>
      <c r="D125" s="49"/>
      <c r="E125" s="2"/>
      <c r="F125" s="1" t="s">
        <v>95</v>
      </c>
      <c r="G125" s="1" t="s">
        <v>19</v>
      </c>
      <c r="H125" s="1" t="s">
        <v>126</v>
      </c>
      <c r="I125" s="1"/>
      <c r="J125" s="44">
        <f>J126</f>
        <v>107.4</v>
      </c>
    </row>
    <row r="126" spans="1:10" ht="24" customHeight="1" x14ac:dyDescent="0.2">
      <c r="A126" s="18"/>
      <c r="B126" s="47" t="s">
        <v>31</v>
      </c>
      <c r="C126" s="48"/>
      <c r="D126" s="49"/>
      <c r="E126" s="2"/>
      <c r="F126" s="1" t="s">
        <v>95</v>
      </c>
      <c r="G126" s="1" t="s">
        <v>19</v>
      </c>
      <c r="H126" s="1" t="s">
        <v>126</v>
      </c>
      <c r="I126" s="1" t="s">
        <v>32</v>
      </c>
      <c r="J126" s="44">
        <v>107.4</v>
      </c>
    </row>
    <row r="127" spans="1:10" ht="24" customHeight="1" x14ac:dyDescent="0.2">
      <c r="A127" s="18"/>
      <c r="B127" s="47" t="s">
        <v>127</v>
      </c>
      <c r="C127" s="79"/>
      <c r="D127" s="80"/>
      <c r="E127" s="2"/>
      <c r="F127" s="1" t="s">
        <v>95</v>
      </c>
      <c r="G127" s="1" t="s">
        <v>19</v>
      </c>
      <c r="H127" s="1" t="s">
        <v>128</v>
      </c>
      <c r="I127" s="1"/>
      <c r="J127" s="44">
        <v>0</v>
      </c>
    </row>
    <row r="128" spans="1:10" ht="46.5" customHeight="1" x14ac:dyDescent="0.2">
      <c r="A128" s="18"/>
      <c r="B128" s="47" t="s">
        <v>129</v>
      </c>
      <c r="C128" s="48"/>
      <c r="D128" s="49"/>
      <c r="E128" s="2"/>
      <c r="F128" s="1" t="s">
        <v>95</v>
      </c>
      <c r="G128" s="1" t="s">
        <v>19</v>
      </c>
      <c r="H128" s="1" t="s">
        <v>130</v>
      </c>
      <c r="I128" s="1"/>
      <c r="J128" s="44">
        <v>0</v>
      </c>
    </row>
    <row r="129" spans="1:10" ht="22.5" customHeight="1" x14ac:dyDescent="0.2">
      <c r="A129" s="18"/>
      <c r="B129" s="47" t="s">
        <v>430</v>
      </c>
      <c r="C129" s="48"/>
      <c r="D129" s="49"/>
      <c r="E129" s="2"/>
      <c r="F129" s="1" t="s">
        <v>95</v>
      </c>
      <c r="G129" s="1" t="s">
        <v>19</v>
      </c>
      <c r="H129" s="1" t="s">
        <v>429</v>
      </c>
      <c r="I129" s="1"/>
      <c r="J129" s="44">
        <f>J130</f>
        <v>0</v>
      </c>
    </row>
    <row r="130" spans="1:10" ht="24" customHeight="1" x14ac:dyDescent="0.2">
      <c r="A130" s="18"/>
      <c r="B130" s="47" t="s">
        <v>430</v>
      </c>
      <c r="C130" s="48"/>
      <c r="D130" s="49"/>
      <c r="E130" s="2"/>
      <c r="F130" s="1" t="s">
        <v>95</v>
      </c>
      <c r="G130" s="1" t="s">
        <v>19</v>
      </c>
      <c r="H130" s="1" t="s">
        <v>429</v>
      </c>
      <c r="I130" s="1"/>
      <c r="J130" s="44">
        <f>J131</f>
        <v>0</v>
      </c>
    </row>
    <row r="131" spans="1:10" ht="11.25" customHeight="1" x14ac:dyDescent="0.2">
      <c r="A131" s="18"/>
      <c r="B131" s="47" t="s">
        <v>31</v>
      </c>
      <c r="C131" s="48"/>
      <c r="D131" s="49"/>
      <c r="E131" s="2"/>
      <c r="F131" s="1" t="s">
        <v>95</v>
      </c>
      <c r="G131" s="1" t="s">
        <v>19</v>
      </c>
      <c r="H131" s="1" t="s">
        <v>429</v>
      </c>
      <c r="I131" s="1" t="s">
        <v>32</v>
      </c>
      <c r="J131" s="44">
        <v>0</v>
      </c>
    </row>
    <row r="132" spans="1:10" ht="23.25" customHeight="1" x14ac:dyDescent="0.2">
      <c r="A132" s="18"/>
      <c r="B132" s="47" t="s">
        <v>432</v>
      </c>
      <c r="C132" s="48"/>
      <c r="D132" s="49"/>
      <c r="E132" s="2"/>
      <c r="F132" s="1" t="s">
        <v>95</v>
      </c>
      <c r="G132" s="1" t="s">
        <v>19</v>
      </c>
      <c r="H132" s="1" t="s">
        <v>431</v>
      </c>
      <c r="I132" s="1"/>
      <c r="J132" s="44">
        <f>J133</f>
        <v>0</v>
      </c>
    </row>
    <row r="133" spans="1:10" ht="11.25" customHeight="1" x14ac:dyDescent="0.2">
      <c r="A133" s="18"/>
      <c r="B133" s="47" t="s">
        <v>31</v>
      </c>
      <c r="C133" s="48"/>
      <c r="D133" s="49"/>
      <c r="E133" s="2"/>
      <c r="F133" s="1" t="s">
        <v>95</v>
      </c>
      <c r="G133" s="1" t="s">
        <v>19</v>
      </c>
      <c r="H133" s="1" t="s">
        <v>431</v>
      </c>
      <c r="I133" s="1" t="s">
        <v>32</v>
      </c>
      <c r="J133" s="44">
        <v>0</v>
      </c>
    </row>
    <row r="134" spans="1:10" x14ac:dyDescent="0.2">
      <c r="A134" s="18"/>
      <c r="B134" s="56" t="s">
        <v>131</v>
      </c>
      <c r="C134" s="57"/>
      <c r="D134" s="58"/>
      <c r="E134" s="2"/>
      <c r="F134" s="2" t="s">
        <v>95</v>
      </c>
      <c r="G134" s="2" t="s">
        <v>19</v>
      </c>
      <c r="H134" s="2" t="s">
        <v>132</v>
      </c>
      <c r="I134" s="2"/>
      <c r="J134" s="19">
        <f>J135</f>
        <v>1448</v>
      </c>
    </row>
    <row r="135" spans="1:10" ht="23.25" customHeight="1" x14ac:dyDescent="0.2">
      <c r="A135" s="18"/>
      <c r="B135" s="47" t="s">
        <v>57</v>
      </c>
      <c r="C135" s="48"/>
      <c r="D135" s="49"/>
      <c r="E135" s="2"/>
      <c r="F135" s="1" t="s">
        <v>95</v>
      </c>
      <c r="G135" s="1" t="s">
        <v>19</v>
      </c>
      <c r="H135" s="1" t="s">
        <v>133</v>
      </c>
      <c r="I135" s="1"/>
      <c r="J135" s="44">
        <f>J136+J139</f>
        <v>1448</v>
      </c>
    </row>
    <row r="136" spans="1:10" ht="57" customHeight="1" x14ac:dyDescent="0.2">
      <c r="A136" s="18"/>
      <c r="B136" s="47" t="s">
        <v>134</v>
      </c>
      <c r="C136" s="48"/>
      <c r="D136" s="49"/>
      <c r="E136" s="22"/>
      <c r="F136" s="1" t="s">
        <v>95</v>
      </c>
      <c r="G136" s="1" t="s">
        <v>19</v>
      </c>
      <c r="H136" s="1" t="s">
        <v>135</v>
      </c>
      <c r="I136" s="1"/>
      <c r="J136" s="44">
        <f>J137+J138</f>
        <v>1448</v>
      </c>
    </row>
    <row r="137" spans="1:10" ht="58.5" customHeight="1" x14ac:dyDescent="0.2">
      <c r="A137" s="18"/>
      <c r="B137" s="47" t="s">
        <v>29</v>
      </c>
      <c r="C137" s="48"/>
      <c r="D137" s="49"/>
      <c r="E137" s="2"/>
      <c r="F137" s="1" t="s">
        <v>95</v>
      </c>
      <c r="G137" s="1" t="s">
        <v>19</v>
      </c>
      <c r="H137" s="1" t="s">
        <v>135</v>
      </c>
      <c r="I137" s="1" t="s">
        <v>30</v>
      </c>
      <c r="J137" s="44">
        <v>598</v>
      </c>
    </row>
    <row r="138" spans="1:10" ht="24.75" customHeight="1" x14ac:dyDescent="0.2">
      <c r="A138" s="18"/>
      <c r="B138" s="47" t="s">
        <v>112</v>
      </c>
      <c r="C138" s="48"/>
      <c r="D138" s="49"/>
      <c r="E138" s="2"/>
      <c r="F138" s="1" t="s">
        <v>95</v>
      </c>
      <c r="G138" s="1" t="s">
        <v>19</v>
      </c>
      <c r="H138" s="1" t="s">
        <v>135</v>
      </c>
      <c r="I138" s="1" t="s">
        <v>103</v>
      </c>
      <c r="J138" s="44">
        <v>850</v>
      </c>
    </row>
    <row r="139" spans="1:10" ht="23.25" customHeight="1" x14ac:dyDescent="0.2">
      <c r="A139" s="18"/>
      <c r="B139" s="56" t="s">
        <v>67</v>
      </c>
      <c r="C139" s="57"/>
      <c r="D139" s="58"/>
      <c r="E139" s="2"/>
      <c r="F139" s="2" t="s">
        <v>95</v>
      </c>
      <c r="G139" s="2" t="s">
        <v>19</v>
      </c>
      <c r="H139" s="2" t="s">
        <v>68</v>
      </c>
      <c r="I139" s="2"/>
      <c r="J139" s="19">
        <f>J140</f>
        <v>0</v>
      </c>
    </row>
    <row r="140" spans="1:10" ht="24" customHeight="1" x14ac:dyDescent="0.2">
      <c r="A140" s="18"/>
      <c r="B140" s="47" t="s">
        <v>112</v>
      </c>
      <c r="C140" s="48"/>
      <c r="D140" s="49"/>
      <c r="E140" s="2"/>
      <c r="F140" s="1" t="s">
        <v>95</v>
      </c>
      <c r="G140" s="1" t="s">
        <v>19</v>
      </c>
      <c r="H140" s="1" t="s">
        <v>68</v>
      </c>
      <c r="I140" s="1" t="s">
        <v>103</v>
      </c>
      <c r="J140" s="44">
        <v>0</v>
      </c>
    </row>
    <row r="141" spans="1:10" ht="23.25" customHeight="1" x14ac:dyDescent="0.2">
      <c r="A141" s="18"/>
      <c r="B141" s="47" t="s">
        <v>124</v>
      </c>
      <c r="C141" s="48"/>
      <c r="D141" s="49"/>
      <c r="E141" s="2"/>
      <c r="F141" s="1" t="s">
        <v>95</v>
      </c>
      <c r="G141" s="1" t="s">
        <v>19</v>
      </c>
      <c r="H141" s="1" t="s">
        <v>413</v>
      </c>
      <c r="I141" s="1"/>
      <c r="J141" s="44">
        <f>J142</f>
        <v>0</v>
      </c>
    </row>
    <row r="142" spans="1:10" x14ac:dyDescent="0.2">
      <c r="A142" s="18"/>
      <c r="B142" s="47" t="s">
        <v>80</v>
      </c>
      <c r="C142" s="48"/>
      <c r="D142" s="49"/>
      <c r="E142" s="2"/>
      <c r="F142" s="1" t="s">
        <v>95</v>
      </c>
      <c r="G142" s="1" t="s">
        <v>19</v>
      </c>
      <c r="H142" s="1" t="s">
        <v>413</v>
      </c>
      <c r="I142" s="1" t="s">
        <v>32</v>
      </c>
      <c r="J142" s="44">
        <v>0</v>
      </c>
    </row>
    <row r="143" spans="1:10" x14ac:dyDescent="0.2">
      <c r="A143" s="18"/>
      <c r="B143" s="56" t="s">
        <v>136</v>
      </c>
      <c r="C143" s="57"/>
      <c r="D143" s="58"/>
      <c r="E143" s="2"/>
      <c r="F143" s="2" t="s">
        <v>95</v>
      </c>
      <c r="G143" s="2" t="s">
        <v>65</v>
      </c>
      <c r="H143" s="2"/>
      <c r="I143" s="2"/>
      <c r="J143" s="19">
        <f>J145</f>
        <v>3292.2999999999997</v>
      </c>
    </row>
    <row r="144" spans="1:10" ht="21.75" customHeight="1" x14ac:dyDescent="0.2">
      <c r="A144" s="18"/>
      <c r="B144" s="56" t="s">
        <v>97</v>
      </c>
      <c r="C144" s="57"/>
      <c r="D144" s="58"/>
      <c r="E144" s="2"/>
      <c r="F144" s="2" t="s">
        <v>95</v>
      </c>
      <c r="G144" s="2" t="s">
        <v>65</v>
      </c>
      <c r="H144" s="2" t="s">
        <v>98</v>
      </c>
      <c r="I144" s="2"/>
      <c r="J144" s="19">
        <f>J145</f>
        <v>3292.2999999999997</v>
      </c>
    </row>
    <row r="145" spans="1:10" ht="24" customHeight="1" x14ac:dyDescent="0.2">
      <c r="A145" s="18"/>
      <c r="B145" s="56" t="s">
        <v>137</v>
      </c>
      <c r="C145" s="57"/>
      <c r="D145" s="58"/>
      <c r="E145" s="2"/>
      <c r="F145" s="2" t="s">
        <v>95</v>
      </c>
      <c r="G145" s="2" t="s">
        <v>65</v>
      </c>
      <c r="H145" s="2" t="s">
        <v>138</v>
      </c>
      <c r="I145" s="2"/>
      <c r="J145" s="19">
        <f>J146+J149+J150+J148+J147</f>
        <v>3292.2999999999997</v>
      </c>
    </row>
    <row r="146" spans="1:10" ht="23.25" customHeight="1" x14ac:dyDescent="0.2">
      <c r="A146" s="18"/>
      <c r="B146" s="47" t="s">
        <v>472</v>
      </c>
      <c r="C146" s="48"/>
      <c r="D146" s="49"/>
      <c r="E146" s="2"/>
      <c r="F146" s="1" t="s">
        <v>95</v>
      </c>
      <c r="G146" s="1" t="s">
        <v>65</v>
      </c>
      <c r="H146" s="1" t="s">
        <v>139</v>
      </c>
      <c r="I146" s="1" t="s">
        <v>103</v>
      </c>
      <c r="J146" s="44">
        <v>12</v>
      </c>
    </row>
    <row r="147" spans="1:10" ht="24" customHeight="1" x14ac:dyDescent="0.2">
      <c r="A147" s="18"/>
      <c r="B147" s="47" t="s">
        <v>140</v>
      </c>
      <c r="C147" s="48"/>
      <c r="D147" s="49"/>
      <c r="E147" s="2"/>
      <c r="F147" s="1" t="s">
        <v>95</v>
      </c>
      <c r="G147" s="1" t="s">
        <v>65</v>
      </c>
      <c r="H147" s="1" t="s">
        <v>141</v>
      </c>
      <c r="I147" s="1" t="s">
        <v>103</v>
      </c>
      <c r="J147" s="44">
        <v>22.6</v>
      </c>
    </row>
    <row r="148" spans="1:10" ht="24" customHeight="1" x14ac:dyDescent="0.2">
      <c r="A148" s="18"/>
      <c r="B148" s="47" t="s">
        <v>142</v>
      </c>
      <c r="C148" s="48"/>
      <c r="D148" s="49"/>
      <c r="E148" s="2"/>
      <c r="F148" s="1" t="s">
        <v>95</v>
      </c>
      <c r="G148" s="1" t="s">
        <v>65</v>
      </c>
      <c r="H148" s="1" t="s">
        <v>143</v>
      </c>
      <c r="I148" s="1" t="s">
        <v>103</v>
      </c>
      <c r="J148" s="44">
        <v>0</v>
      </c>
    </row>
    <row r="149" spans="1:10" ht="36" customHeight="1" x14ac:dyDescent="0.2">
      <c r="A149" s="18"/>
      <c r="B149" s="47" t="s">
        <v>473</v>
      </c>
      <c r="C149" s="48"/>
      <c r="D149" s="49"/>
      <c r="E149" s="2"/>
      <c r="F149" s="1" t="s">
        <v>95</v>
      </c>
      <c r="G149" s="1" t="s">
        <v>65</v>
      </c>
      <c r="H149" s="1" t="s">
        <v>144</v>
      </c>
      <c r="I149" s="1" t="s">
        <v>103</v>
      </c>
      <c r="J149" s="44">
        <v>2502.1</v>
      </c>
    </row>
    <row r="150" spans="1:10" ht="35.25" customHeight="1" x14ac:dyDescent="0.2">
      <c r="A150" s="18"/>
      <c r="B150" s="47" t="s">
        <v>474</v>
      </c>
      <c r="C150" s="48"/>
      <c r="D150" s="49"/>
      <c r="E150" s="2"/>
      <c r="F150" s="1" t="s">
        <v>95</v>
      </c>
      <c r="G150" s="1" t="s">
        <v>65</v>
      </c>
      <c r="H150" s="1" t="s">
        <v>145</v>
      </c>
      <c r="I150" s="1" t="s">
        <v>103</v>
      </c>
      <c r="J150" s="44">
        <v>755.6</v>
      </c>
    </row>
    <row r="151" spans="1:10" x14ac:dyDescent="0.2">
      <c r="A151" s="18"/>
      <c r="B151" s="56" t="s">
        <v>146</v>
      </c>
      <c r="C151" s="57"/>
      <c r="D151" s="58"/>
      <c r="E151" s="2"/>
      <c r="F151" s="2" t="s">
        <v>95</v>
      </c>
      <c r="G151" s="2" t="s">
        <v>82</v>
      </c>
      <c r="H151" s="2"/>
      <c r="I151" s="2"/>
      <c r="J151" s="19">
        <f>J152+J165+J167</f>
        <v>7068.3440000000001</v>
      </c>
    </row>
    <row r="152" spans="1:10" ht="24" customHeight="1" x14ac:dyDescent="0.2">
      <c r="A152" s="18"/>
      <c r="B152" s="56" t="s">
        <v>404</v>
      </c>
      <c r="C152" s="57"/>
      <c r="D152" s="58"/>
      <c r="E152" s="1"/>
      <c r="F152" s="2" t="s">
        <v>95</v>
      </c>
      <c r="G152" s="2" t="s">
        <v>82</v>
      </c>
      <c r="H152" s="2" t="s">
        <v>147</v>
      </c>
      <c r="I152" s="2"/>
      <c r="J152" s="19">
        <f>J153</f>
        <v>6954.6</v>
      </c>
    </row>
    <row r="153" spans="1:10" ht="47.25" customHeight="1" x14ac:dyDescent="0.2">
      <c r="A153" s="18"/>
      <c r="B153" s="47" t="s">
        <v>148</v>
      </c>
      <c r="C153" s="48"/>
      <c r="D153" s="49"/>
      <c r="E153" s="1"/>
      <c r="F153" s="1" t="s">
        <v>95</v>
      </c>
      <c r="G153" s="1" t="s">
        <v>82</v>
      </c>
      <c r="H153" s="1" t="s">
        <v>149</v>
      </c>
      <c r="I153" s="1"/>
      <c r="J153" s="44">
        <f>J154+J162+J158</f>
        <v>6954.6</v>
      </c>
    </row>
    <row r="154" spans="1:10" ht="24.75" customHeight="1" x14ac:dyDescent="0.2">
      <c r="A154" s="18"/>
      <c r="B154" s="47" t="s">
        <v>27</v>
      </c>
      <c r="C154" s="48"/>
      <c r="D154" s="49"/>
      <c r="E154" s="2"/>
      <c r="F154" s="1" t="s">
        <v>95</v>
      </c>
      <c r="G154" s="1" t="s">
        <v>82</v>
      </c>
      <c r="H154" s="1" t="s">
        <v>150</v>
      </c>
      <c r="I154" s="1"/>
      <c r="J154" s="44">
        <f>J155+J156+J157</f>
        <v>2388.5</v>
      </c>
    </row>
    <row r="155" spans="1:10" ht="59.25" customHeight="1" x14ac:dyDescent="0.2">
      <c r="A155" s="18"/>
      <c r="B155" s="47" t="s">
        <v>29</v>
      </c>
      <c r="C155" s="48"/>
      <c r="D155" s="49"/>
      <c r="E155" s="2"/>
      <c r="F155" s="1" t="s">
        <v>95</v>
      </c>
      <c r="G155" s="1" t="s">
        <v>82</v>
      </c>
      <c r="H155" s="1" t="s">
        <v>150</v>
      </c>
      <c r="I155" s="1" t="s">
        <v>30</v>
      </c>
      <c r="J155" s="44">
        <v>2281.6999999999998</v>
      </c>
    </row>
    <row r="156" spans="1:10" ht="23.25" customHeight="1" x14ac:dyDescent="0.2">
      <c r="A156" s="18"/>
      <c r="B156" s="47" t="s">
        <v>31</v>
      </c>
      <c r="C156" s="48"/>
      <c r="D156" s="49"/>
      <c r="E156" s="2"/>
      <c r="F156" s="1" t="s">
        <v>95</v>
      </c>
      <c r="G156" s="1" t="s">
        <v>82</v>
      </c>
      <c r="H156" s="1" t="s">
        <v>150</v>
      </c>
      <c r="I156" s="1" t="s">
        <v>32</v>
      </c>
      <c r="J156" s="44">
        <v>106.8</v>
      </c>
    </row>
    <row r="157" spans="1:10" x14ac:dyDescent="0.2">
      <c r="A157" s="18"/>
      <c r="B157" s="47" t="s">
        <v>33</v>
      </c>
      <c r="C157" s="48"/>
      <c r="D157" s="49"/>
      <c r="E157" s="2"/>
      <c r="F157" s="1" t="s">
        <v>95</v>
      </c>
      <c r="G157" s="1" t="s">
        <v>82</v>
      </c>
      <c r="H157" s="1" t="s">
        <v>150</v>
      </c>
      <c r="I157" s="1" t="s">
        <v>34</v>
      </c>
      <c r="J157" s="44">
        <v>0</v>
      </c>
    </row>
    <row r="158" spans="1:10" ht="24" customHeight="1" x14ac:dyDescent="0.2">
      <c r="A158" s="18"/>
      <c r="B158" s="47" t="s">
        <v>151</v>
      </c>
      <c r="C158" s="48"/>
      <c r="D158" s="49"/>
      <c r="E158" s="2"/>
      <c r="F158" s="1" t="s">
        <v>95</v>
      </c>
      <c r="G158" s="1" t="s">
        <v>82</v>
      </c>
      <c r="H158" s="1" t="s">
        <v>152</v>
      </c>
      <c r="I158" s="1"/>
      <c r="J158" s="44">
        <f>J159+J160+J161</f>
        <v>4366.1000000000004</v>
      </c>
    </row>
    <row r="159" spans="1:10" ht="57.75" customHeight="1" x14ac:dyDescent="0.2">
      <c r="A159" s="18"/>
      <c r="B159" s="47" t="s">
        <v>29</v>
      </c>
      <c r="C159" s="48"/>
      <c r="D159" s="49"/>
      <c r="E159" s="2"/>
      <c r="F159" s="1" t="s">
        <v>95</v>
      </c>
      <c r="G159" s="1" t="s">
        <v>82</v>
      </c>
      <c r="H159" s="1" t="s">
        <v>152</v>
      </c>
      <c r="I159" s="1" t="s">
        <v>30</v>
      </c>
      <c r="J159" s="44">
        <v>3628</v>
      </c>
    </row>
    <row r="160" spans="1:10" ht="23.25" customHeight="1" x14ac:dyDescent="0.2">
      <c r="A160" s="18"/>
      <c r="B160" s="47" t="s">
        <v>31</v>
      </c>
      <c r="C160" s="48"/>
      <c r="D160" s="49"/>
      <c r="E160" s="2"/>
      <c r="F160" s="1" t="s">
        <v>95</v>
      </c>
      <c r="G160" s="1" t="s">
        <v>82</v>
      </c>
      <c r="H160" s="1" t="s">
        <v>152</v>
      </c>
      <c r="I160" s="1" t="s">
        <v>32</v>
      </c>
      <c r="J160" s="44">
        <v>738.1</v>
      </c>
    </row>
    <row r="161" spans="1:10" x14ac:dyDescent="0.2">
      <c r="A161" s="18"/>
      <c r="B161" s="47" t="s">
        <v>33</v>
      </c>
      <c r="C161" s="48"/>
      <c r="D161" s="49"/>
      <c r="E161" s="2"/>
      <c r="F161" s="1" t="s">
        <v>95</v>
      </c>
      <c r="G161" s="1" t="s">
        <v>82</v>
      </c>
      <c r="H161" s="1" t="s">
        <v>152</v>
      </c>
      <c r="I161" s="1" t="s">
        <v>34</v>
      </c>
      <c r="J161" s="44">
        <v>0</v>
      </c>
    </row>
    <row r="162" spans="1:10" ht="23.25" customHeight="1" x14ac:dyDescent="0.2">
      <c r="A162" s="18"/>
      <c r="B162" s="47" t="s">
        <v>153</v>
      </c>
      <c r="C162" s="48"/>
      <c r="D162" s="49"/>
      <c r="E162" s="2"/>
      <c r="F162" s="1" t="s">
        <v>95</v>
      </c>
      <c r="G162" s="1" t="s">
        <v>82</v>
      </c>
      <c r="H162" s="1" t="s">
        <v>154</v>
      </c>
      <c r="I162" s="1"/>
      <c r="J162" s="44">
        <f>J163+J164</f>
        <v>200</v>
      </c>
    </row>
    <row r="163" spans="1:10" ht="24.75" customHeight="1" x14ac:dyDescent="0.2">
      <c r="A163" s="18"/>
      <c r="B163" s="47" t="s">
        <v>31</v>
      </c>
      <c r="C163" s="48"/>
      <c r="D163" s="49"/>
      <c r="E163" s="2"/>
      <c r="F163" s="1" t="s">
        <v>95</v>
      </c>
      <c r="G163" s="1" t="s">
        <v>82</v>
      </c>
      <c r="H163" s="1" t="s">
        <v>154</v>
      </c>
      <c r="I163" s="1" t="s">
        <v>32</v>
      </c>
      <c r="J163" s="44">
        <v>170</v>
      </c>
    </row>
    <row r="164" spans="1:10" x14ac:dyDescent="0.2">
      <c r="A164" s="18"/>
      <c r="B164" s="47" t="s">
        <v>155</v>
      </c>
      <c r="C164" s="48"/>
      <c r="D164" s="49"/>
      <c r="E164" s="2"/>
      <c r="F164" s="1" t="s">
        <v>95</v>
      </c>
      <c r="G164" s="1" t="s">
        <v>82</v>
      </c>
      <c r="H164" s="1" t="s">
        <v>154</v>
      </c>
      <c r="I164" s="1" t="s">
        <v>41</v>
      </c>
      <c r="J164" s="44">
        <v>30</v>
      </c>
    </row>
    <row r="165" spans="1:10" ht="47.25" customHeight="1" x14ac:dyDescent="0.2">
      <c r="A165" s="18"/>
      <c r="B165" s="47" t="s">
        <v>411</v>
      </c>
      <c r="C165" s="48"/>
      <c r="D165" s="49"/>
      <c r="E165" s="2"/>
      <c r="F165" s="1" t="s">
        <v>95</v>
      </c>
      <c r="G165" s="1" t="s">
        <v>82</v>
      </c>
      <c r="H165" s="1" t="s">
        <v>157</v>
      </c>
      <c r="I165" s="1"/>
      <c r="J165" s="44">
        <f>J166</f>
        <v>20</v>
      </c>
    </row>
    <row r="166" spans="1:10" ht="24" customHeight="1" x14ac:dyDescent="0.2">
      <c r="A166" s="18"/>
      <c r="B166" s="47" t="s">
        <v>31</v>
      </c>
      <c r="C166" s="48"/>
      <c r="D166" s="49"/>
      <c r="E166" s="2"/>
      <c r="F166" s="1" t="s">
        <v>95</v>
      </c>
      <c r="G166" s="1" t="s">
        <v>82</v>
      </c>
      <c r="H166" s="1" t="s">
        <v>157</v>
      </c>
      <c r="I166" s="1" t="s">
        <v>32</v>
      </c>
      <c r="J166" s="44">
        <v>20</v>
      </c>
    </row>
    <row r="167" spans="1:10" ht="24" customHeight="1" x14ac:dyDescent="0.2">
      <c r="A167" s="18"/>
      <c r="B167" s="47" t="s">
        <v>521</v>
      </c>
      <c r="C167" s="48"/>
      <c r="D167" s="49"/>
      <c r="E167" s="2"/>
      <c r="F167" s="1" t="s">
        <v>95</v>
      </c>
      <c r="G167" s="1" t="s">
        <v>82</v>
      </c>
      <c r="H167" s="1" t="s">
        <v>520</v>
      </c>
      <c r="I167" s="1"/>
      <c r="J167" s="44">
        <f>J168</f>
        <v>93.744</v>
      </c>
    </row>
    <row r="168" spans="1:10" ht="24" customHeight="1" x14ac:dyDescent="0.2">
      <c r="A168" s="18"/>
      <c r="B168" s="47" t="s">
        <v>29</v>
      </c>
      <c r="C168" s="48"/>
      <c r="D168" s="49"/>
      <c r="E168" s="2"/>
      <c r="F168" s="1" t="s">
        <v>95</v>
      </c>
      <c r="G168" s="1" t="s">
        <v>82</v>
      </c>
      <c r="H168" s="1" t="s">
        <v>520</v>
      </c>
      <c r="I168" s="1" t="s">
        <v>30</v>
      </c>
      <c r="J168" s="44">
        <v>93.744</v>
      </c>
    </row>
    <row r="169" spans="1:10" ht="21" customHeight="1" x14ac:dyDescent="0.2">
      <c r="A169" s="2" t="s">
        <v>158</v>
      </c>
      <c r="B169" s="84" t="s">
        <v>159</v>
      </c>
      <c r="C169" s="85"/>
      <c r="D169" s="86"/>
      <c r="E169" s="2" t="s">
        <v>160</v>
      </c>
      <c r="F169" s="2"/>
      <c r="G169" s="2"/>
      <c r="H169" s="2"/>
      <c r="I169" s="2"/>
      <c r="J169" s="19">
        <f>J170+J252+J273+J307+J311+J244+J269+J262</f>
        <v>207933.80430000002</v>
      </c>
    </row>
    <row r="170" spans="1:10" x14ac:dyDescent="0.2">
      <c r="A170" s="18"/>
      <c r="B170" s="70" t="s">
        <v>18</v>
      </c>
      <c r="C170" s="71"/>
      <c r="D170" s="72"/>
      <c r="E170" s="2"/>
      <c r="F170" s="2" t="s">
        <v>19</v>
      </c>
      <c r="G170" s="2" t="s">
        <v>20</v>
      </c>
      <c r="H170" s="2"/>
      <c r="I170" s="2"/>
      <c r="J170" s="19">
        <f>J172+J177+J196+J199+J193+J189</f>
        <v>118912.53585000001</v>
      </c>
    </row>
    <row r="171" spans="1:10" ht="23.25" customHeight="1" x14ac:dyDescent="0.2">
      <c r="A171" s="18"/>
      <c r="B171" s="56" t="s">
        <v>161</v>
      </c>
      <c r="C171" s="57"/>
      <c r="D171" s="58"/>
      <c r="E171" s="2"/>
      <c r="F171" s="2" t="s">
        <v>19</v>
      </c>
      <c r="G171" s="2" t="s">
        <v>65</v>
      </c>
      <c r="H171" s="2"/>
      <c r="I171" s="2"/>
      <c r="J171" s="19">
        <f>J172</f>
        <v>3378.7</v>
      </c>
    </row>
    <row r="172" spans="1:10" x14ac:dyDescent="0.2">
      <c r="A172" s="18"/>
      <c r="B172" s="47" t="s">
        <v>72</v>
      </c>
      <c r="C172" s="48"/>
      <c r="D172" s="49"/>
      <c r="E172" s="2"/>
      <c r="F172" s="1" t="s">
        <v>19</v>
      </c>
      <c r="G172" s="1" t="s">
        <v>65</v>
      </c>
      <c r="H172" s="1" t="s">
        <v>73</v>
      </c>
      <c r="I172" s="2"/>
      <c r="J172" s="44">
        <f>J173</f>
        <v>3378.7</v>
      </c>
    </row>
    <row r="173" spans="1:10" ht="23.25" customHeight="1" x14ac:dyDescent="0.2">
      <c r="A173" s="18"/>
      <c r="B173" s="47" t="s">
        <v>84</v>
      </c>
      <c r="C173" s="48"/>
      <c r="D173" s="49"/>
      <c r="E173" s="2"/>
      <c r="F173" s="1" t="s">
        <v>19</v>
      </c>
      <c r="G173" s="1" t="s">
        <v>65</v>
      </c>
      <c r="H173" s="1" t="s">
        <v>85</v>
      </c>
      <c r="I173" s="2"/>
      <c r="J173" s="44">
        <f>J174+J175</f>
        <v>3378.7</v>
      </c>
    </row>
    <row r="174" spans="1:10" ht="59.25" customHeight="1" x14ac:dyDescent="0.2">
      <c r="A174" s="18"/>
      <c r="B174" s="47" t="s">
        <v>29</v>
      </c>
      <c r="C174" s="48"/>
      <c r="D174" s="49"/>
      <c r="E174" s="2"/>
      <c r="F174" s="1" t="s">
        <v>19</v>
      </c>
      <c r="G174" s="1" t="s">
        <v>65</v>
      </c>
      <c r="H174" s="1" t="s">
        <v>162</v>
      </c>
      <c r="I174" s="1" t="s">
        <v>30</v>
      </c>
      <c r="J174" s="44">
        <v>2337.1</v>
      </c>
    </row>
    <row r="175" spans="1:10" ht="23.25" customHeight="1" x14ac:dyDescent="0.2">
      <c r="A175" s="18"/>
      <c r="B175" s="47" t="s">
        <v>521</v>
      </c>
      <c r="C175" s="48"/>
      <c r="D175" s="49"/>
      <c r="E175" s="2"/>
      <c r="F175" s="1" t="s">
        <v>19</v>
      </c>
      <c r="G175" s="1" t="s">
        <v>65</v>
      </c>
      <c r="H175" s="1" t="s">
        <v>520</v>
      </c>
      <c r="I175" s="1"/>
      <c r="J175" s="44">
        <f>J176</f>
        <v>1041.5999999999999</v>
      </c>
    </row>
    <row r="176" spans="1:10" ht="58.5" customHeight="1" x14ac:dyDescent="0.2">
      <c r="A176" s="18"/>
      <c r="B176" s="47" t="s">
        <v>29</v>
      </c>
      <c r="C176" s="48"/>
      <c r="D176" s="49"/>
      <c r="E176" s="2"/>
      <c r="F176" s="1" t="s">
        <v>19</v>
      </c>
      <c r="G176" s="1" t="s">
        <v>65</v>
      </c>
      <c r="H176" s="1" t="s">
        <v>520</v>
      </c>
      <c r="I176" s="1" t="s">
        <v>30</v>
      </c>
      <c r="J176" s="44">
        <v>1041.5999999999999</v>
      </c>
    </row>
    <row r="177" spans="1:10" ht="31.5" customHeight="1" x14ac:dyDescent="0.2">
      <c r="A177" s="18"/>
      <c r="B177" s="56" t="s">
        <v>163</v>
      </c>
      <c r="C177" s="57"/>
      <c r="D177" s="58"/>
      <c r="E177" s="2"/>
      <c r="F177" s="2" t="s">
        <v>19</v>
      </c>
      <c r="G177" s="2" t="s">
        <v>82</v>
      </c>
      <c r="H177" s="2"/>
      <c r="I177" s="2"/>
      <c r="J177" s="19">
        <f>J178</f>
        <v>54675.570710000007</v>
      </c>
    </row>
    <row r="178" spans="1:10" x14ac:dyDescent="0.2">
      <c r="A178" s="18"/>
      <c r="B178" s="47" t="s">
        <v>72</v>
      </c>
      <c r="C178" s="48"/>
      <c r="D178" s="49"/>
      <c r="E178" s="2"/>
      <c r="F178" s="1" t="s">
        <v>19</v>
      </c>
      <c r="G178" s="1" t="s">
        <v>82</v>
      </c>
      <c r="H178" s="1" t="s">
        <v>73</v>
      </c>
      <c r="I178" s="2"/>
      <c r="J178" s="44">
        <f>J179</f>
        <v>54675.570710000007</v>
      </c>
    </row>
    <row r="179" spans="1:10" ht="23.25" customHeight="1" x14ac:dyDescent="0.2">
      <c r="A179" s="18"/>
      <c r="B179" s="47" t="s">
        <v>84</v>
      </c>
      <c r="C179" s="48"/>
      <c r="D179" s="49"/>
      <c r="E179" s="2"/>
      <c r="F179" s="1" t="s">
        <v>19</v>
      </c>
      <c r="G179" s="1" t="s">
        <v>82</v>
      </c>
      <c r="H179" s="1" t="s">
        <v>85</v>
      </c>
      <c r="I179" s="2"/>
      <c r="J179" s="44">
        <f>J182+J180</f>
        <v>54675.570710000007</v>
      </c>
    </row>
    <row r="180" spans="1:10" ht="23.25" customHeight="1" x14ac:dyDescent="0.2">
      <c r="A180" s="18"/>
      <c r="B180" s="47" t="s">
        <v>521</v>
      </c>
      <c r="C180" s="48"/>
      <c r="D180" s="49"/>
      <c r="E180" s="2"/>
      <c r="F180" s="1" t="s">
        <v>19</v>
      </c>
      <c r="G180" s="1" t="s">
        <v>82</v>
      </c>
      <c r="H180" s="1" t="s">
        <v>520</v>
      </c>
      <c r="I180" s="2"/>
      <c r="J180" s="44">
        <f>J181</f>
        <v>1430.27304</v>
      </c>
    </row>
    <row r="181" spans="1:10" ht="65.25" customHeight="1" x14ac:dyDescent="0.2">
      <c r="A181" s="18"/>
      <c r="B181" s="47" t="s">
        <v>29</v>
      </c>
      <c r="C181" s="48"/>
      <c r="D181" s="49"/>
      <c r="E181" s="2"/>
      <c r="F181" s="1" t="s">
        <v>19</v>
      </c>
      <c r="G181" s="1" t="s">
        <v>82</v>
      </c>
      <c r="H181" s="1" t="s">
        <v>520</v>
      </c>
      <c r="I181" s="2" t="s">
        <v>30</v>
      </c>
      <c r="J181" s="44">
        <v>1430.27304</v>
      </c>
    </row>
    <row r="182" spans="1:10" x14ac:dyDescent="0.2">
      <c r="A182" s="18"/>
      <c r="B182" s="47" t="s">
        <v>159</v>
      </c>
      <c r="C182" s="48"/>
      <c r="D182" s="49"/>
      <c r="E182" s="2"/>
      <c r="F182" s="1" t="s">
        <v>19</v>
      </c>
      <c r="G182" s="1" t="s">
        <v>82</v>
      </c>
      <c r="H182" s="1" t="s">
        <v>164</v>
      </c>
      <c r="I182" s="2"/>
      <c r="J182" s="44">
        <f>J183+J188</f>
        <v>53245.297670000007</v>
      </c>
    </row>
    <row r="183" spans="1:10" ht="24.75" customHeight="1" x14ac:dyDescent="0.2">
      <c r="A183" s="18"/>
      <c r="B183" s="47" t="s">
        <v>27</v>
      </c>
      <c r="C183" s="48"/>
      <c r="D183" s="49"/>
      <c r="E183" s="2"/>
      <c r="F183" s="1" t="s">
        <v>19</v>
      </c>
      <c r="G183" s="1" t="s">
        <v>82</v>
      </c>
      <c r="H183" s="1" t="s">
        <v>165</v>
      </c>
      <c r="I183" s="1"/>
      <c r="J183" s="44">
        <f>J184+J185+J187+J186</f>
        <v>53238.297670000007</v>
      </c>
    </row>
    <row r="184" spans="1:10" ht="57.75" customHeight="1" x14ac:dyDescent="0.2">
      <c r="A184" s="18"/>
      <c r="B184" s="47" t="s">
        <v>29</v>
      </c>
      <c r="C184" s="48"/>
      <c r="D184" s="49"/>
      <c r="E184" s="2"/>
      <c r="F184" s="1" t="s">
        <v>19</v>
      </c>
      <c r="G184" s="1" t="s">
        <v>82</v>
      </c>
      <c r="H184" s="1" t="s">
        <v>165</v>
      </c>
      <c r="I184" s="1" t="s">
        <v>30</v>
      </c>
      <c r="J184" s="44">
        <v>49069.8</v>
      </c>
    </row>
    <row r="185" spans="1:10" ht="23.25" customHeight="1" x14ac:dyDescent="0.2">
      <c r="A185" s="18"/>
      <c r="B185" s="47" t="s">
        <v>31</v>
      </c>
      <c r="C185" s="48"/>
      <c r="D185" s="49"/>
      <c r="E185" s="2"/>
      <c r="F185" s="1" t="s">
        <v>19</v>
      </c>
      <c r="G185" s="1" t="s">
        <v>82</v>
      </c>
      <c r="H185" s="1" t="s">
        <v>165</v>
      </c>
      <c r="I185" s="1" t="s">
        <v>32</v>
      </c>
      <c r="J185" s="44">
        <v>3893.3</v>
      </c>
    </row>
    <row r="186" spans="1:10" ht="23.25" customHeight="1" x14ac:dyDescent="0.2">
      <c r="A186" s="18"/>
      <c r="B186" s="47" t="s">
        <v>445</v>
      </c>
      <c r="C186" s="48"/>
      <c r="D186" s="49"/>
      <c r="E186" s="2"/>
      <c r="F186" s="1" t="s">
        <v>19</v>
      </c>
      <c r="G186" s="1" t="s">
        <v>82</v>
      </c>
      <c r="H186" s="1" t="s">
        <v>165</v>
      </c>
      <c r="I186" s="1" t="s">
        <v>41</v>
      </c>
      <c r="J186" s="44">
        <v>0</v>
      </c>
    </row>
    <row r="187" spans="1:10" ht="13.5" customHeight="1" x14ac:dyDescent="0.2">
      <c r="A187" s="18"/>
      <c r="B187" s="47" t="s">
        <v>33</v>
      </c>
      <c r="C187" s="48"/>
      <c r="D187" s="49"/>
      <c r="E187" s="2"/>
      <c r="F187" s="1" t="s">
        <v>19</v>
      </c>
      <c r="G187" s="1" t="s">
        <v>82</v>
      </c>
      <c r="H187" s="1" t="s">
        <v>165</v>
      </c>
      <c r="I187" s="1" t="s">
        <v>34</v>
      </c>
      <c r="J187" s="44">
        <v>275.19767000000002</v>
      </c>
    </row>
    <row r="188" spans="1:10" x14ac:dyDescent="0.2">
      <c r="A188" s="18"/>
      <c r="B188" s="47" t="s">
        <v>42</v>
      </c>
      <c r="C188" s="48"/>
      <c r="D188" s="49"/>
      <c r="E188" s="2"/>
      <c r="F188" s="1" t="s">
        <v>19</v>
      </c>
      <c r="G188" s="1" t="s">
        <v>82</v>
      </c>
      <c r="H188" s="1" t="s">
        <v>166</v>
      </c>
      <c r="I188" s="1" t="s">
        <v>32</v>
      </c>
      <c r="J188" s="44">
        <v>7</v>
      </c>
    </row>
    <row r="189" spans="1:10" x14ac:dyDescent="0.2">
      <c r="A189" s="18"/>
      <c r="B189" s="56" t="s">
        <v>505</v>
      </c>
      <c r="C189" s="57"/>
      <c r="D189" s="58"/>
      <c r="E189" s="2"/>
      <c r="F189" s="2" t="s">
        <v>19</v>
      </c>
      <c r="G189" s="2" t="s">
        <v>89</v>
      </c>
      <c r="H189" s="1"/>
      <c r="I189" s="1"/>
      <c r="J189" s="44">
        <f>J190</f>
        <v>55.18721</v>
      </c>
    </row>
    <row r="190" spans="1:10" ht="48.75" customHeight="1" x14ac:dyDescent="0.2">
      <c r="A190" s="18"/>
      <c r="B190" s="47" t="s">
        <v>504</v>
      </c>
      <c r="C190" s="48"/>
      <c r="D190" s="49"/>
      <c r="E190" s="2"/>
      <c r="F190" s="1" t="s">
        <v>19</v>
      </c>
      <c r="G190" s="1" t="s">
        <v>89</v>
      </c>
      <c r="H190" s="1" t="s">
        <v>503</v>
      </c>
      <c r="I190" s="1"/>
      <c r="J190" s="44">
        <f>J191</f>
        <v>55.18721</v>
      </c>
    </row>
    <row r="191" spans="1:10" x14ac:dyDescent="0.2">
      <c r="A191" s="18"/>
      <c r="B191" s="47" t="s">
        <v>31</v>
      </c>
      <c r="C191" s="48"/>
      <c r="D191" s="49"/>
      <c r="E191" s="2"/>
      <c r="F191" s="1" t="s">
        <v>19</v>
      </c>
      <c r="G191" s="1" t="s">
        <v>89</v>
      </c>
      <c r="H191" s="1" t="s">
        <v>503</v>
      </c>
      <c r="I191" s="1" t="s">
        <v>32</v>
      </c>
      <c r="J191" s="44">
        <v>55.18721</v>
      </c>
    </row>
    <row r="192" spans="1:10" x14ac:dyDescent="0.2">
      <c r="A192" s="18"/>
      <c r="B192" s="33"/>
      <c r="C192" s="34"/>
      <c r="D192" s="35"/>
      <c r="E192" s="2"/>
      <c r="F192" s="1"/>
      <c r="G192" s="1"/>
      <c r="H192" s="1"/>
      <c r="I192" s="1"/>
      <c r="J192" s="44"/>
    </row>
    <row r="193" spans="1:10" ht="24" customHeight="1" x14ac:dyDescent="0.2">
      <c r="A193" s="18"/>
      <c r="B193" s="56" t="s">
        <v>167</v>
      </c>
      <c r="C193" s="57"/>
      <c r="D193" s="58"/>
      <c r="E193" s="2"/>
      <c r="F193" s="2" t="s">
        <v>19</v>
      </c>
      <c r="G193" s="2" t="s">
        <v>168</v>
      </c>
      <c r="H193" s="1"/>
      <c r="I193" s="1"/>
      <c r="J193" s="19">
        <f>J194</f>
        <v>0</v>
      </c>
    </row>
    <row r="194" spans="1:10" x14ac:dyDescent="0.2">
      <c r="A194" s="18"/>
      <c r="B194" s="47" t="s">
        <v>169</v>
      </c>
      <c r="C194" s="48"/>
      <c r="D194" s="49"/>
      <c r="E194" s="2"/>
      <c r="F194" s="1" t="s">
        <v>19</v>
      </c>
      <c r="G194" s="1" t="s">
        <v>168</v>
      </c>
      <c r="H194" s="1" t="s">
        <v>170</v>
      </c>
      <c r="I194" s="1"/>
      <c r="J194" s="44">
        <f>J195</f>
        <v>0</v>
      </c>
    </row>
    <row r="195" spans="1:10" ht="23.25" customHeight="1" x14ac:dyDescent="0.2">
      <c r="A195" s="18"/>
      <c r="B195" s="47" t="s">
        <v>31</v>
      </c>
      <c r="C195" s="48"/>
      <c r="D195" s="49"/>
      <c r="E195" s="2"/>
      <c r="F195" s="1" t="s">
        <v>19</v>
      </c>
      <c r="G195" s="1" t="s">
        <v>168</v>
      </c>
      <c r="H195" s="1" t="s">
        <v>170</v>
      </c>
      <c r="I195" s="1" t="s">
        <v>32</v>
      </c>
      <c r="J195" s="44">
        <v>0</v>
      </c>
    </row>
    <row r="196" spans="1:10" x14ac:dyDescent="0.2">
      <c r="A196" s="18"/>
      <c r="B196" s="70" t="s">
        <v>171</v>
      </c>
      <c r="C196" s="71"/>
      <c r="D196" s="72"/>
      <c r="E196" s="2"/>
      <c r="F196" s="2" t="s">
        <v>19</v>
      </c>
      <c r="G196" s="2" t="s">
        <v>172</v>
      </c>
      <c r="H196" s="2"/>
      <c r="I196" s="2"/>
      <c r="J196" s="19">
        <f>J197</f>
        <v>6041.7219999999998</v>
      </c>
    </row>
    <row r="197" spans="1:10" ht="24" customHeight="1" x14ac:dyDescent="0.2">
      <c r="A197" s="18"/>
      <c r="B197" s="47" t="s">
        <v>67</v>
      </c>
      <c r="C197" s="48"/>
      <c r="D197" s="49"/>
      <c r="E197" s="2"/>
      <c r="F197" s="1" t="s">
        <v>19</v>
      </c>
      <c r="G197" s="1" t="s">
        <v>172</v>
      </c>
      <c r="H197" s="1" t="s">
        <v>68</v>
      </c>
      <c r="I197" s="1"/>
      <c r="J197" s="44">
        <f>J198</f>
        <v>6041.7219999999998</v>
      </c>
    </row>
    <row r="198" spans="1:10" x14ac:dyDescent="0.2">
      <c r="A198" s="18"/>
      <c r="B198" s="47" t="s">
        <v>33</v>
      </c>
      <c r="C198" s="48"/>
      <c r="D198" s="49"/>
      <c r="E198" s="2"/>
      <c r="F198" s="1" t="s">
        <v>19</v>
      </c>
      <c r="G198" s="1" t="s">
        <v>172</v>
      </c>
      <c r="H198" s="1" t="s">
        <v>68</v>
      </c>
      <c r="I198" s="1" t="s">
        <v>34</v>
      </c>
      <c r="J198" s="44">
        <f>941.722+5100</f>
        <v>6041.7219999999998</v>
      </c>
    </row>
    <row r="199" spans="1:10" x14ac:dyDescent="0.2">
      <c r="A199" s="18"/>
      <c r="B199" s="56" t="s">
        <v>36</v>
      </c>
      <c r="C199" s="57"/>
      <c r="D199" s="58"/>
      <c r="E199" s="2"/>
      <c r="F199" s="2" t="s">
        <v>19</v>
      </c>
      <c r="G199" s="2" t="s">
        <v>37</v>
      </c>
      <c r="H199" s="2"/>
      <c r="I199" s="2"/>
      <c r="J199" s="19">
        <f>J202+J208+J223+J200</f>
        <v>54761.355930000005</v>
      </c>
    </row>
    <row r="200" spans="1:10" ht="47.25" customHeight="1" x14ac:dyDescent="0.2">
      <c r="A200" s="18"/>
      <c r="B200" s="47" t="s">
        <v>174</v>
      </c>
      <c r="C200" s="48"/>
      <c r="D200" s="49"/>
      <c r="E200" s="2"/>
      <c r="F200" s="1" t="s">
        <v>19</v>
      </c>
      <c r="G200" s="1" t="s">
        <v>37</v>
      </c>
      <c r="H200" s="1" t="s">
        <v>376</v>
      </c>
      <c r="I200" s="1"/>
      <c r="J200" s="44">
        <f>J201</f>
        <v>50</v>
      </c>
    </row>
    <row r="201" spans="1:10" x14ac:dyDescent="0.2">
      <c r="A201" s="18"/>
      <c r="B201" s="47" t="s">
        <v>80</v>
      </c>
      <c r="C201" s="48"/>
      <c r="D201" s="49"/>
      <c r="E201" s="2"/>
      <c r="F201" s="1" t="s">
        <v>19</v>
      </c>
      <c r="G201" s="1" t="s">
        <v>37</v>
      </c>
      <c r="H201" s="1" t="s">
        <v>376</v>
      </c>
      <c r="I201" s="1" t="s">
        <v>32</v>
      </c>
      <c r="J201" s="44">
        <v>50</v>
      </c>
    </row>
    <row r="202" spans="1:10" ht="24" customHeight="1" x14ac:dyDescent="0.2">
      <c r="A202" s="18"/>
      <c r="B202" s="47" t="s">
        <v>175</v>
      </c>
      <c r="C202" s="48"/>
      <c r="D202" s="49"/>
      <c r="E202" s="2"/>
      <c r="F202" s="1" t="s">
        <v>19</v>
      </c>
      <c r="G202" s="1" t="s">
        <v>37</v>
      </c>
      <c r="H202" s="1" t="s">
        <v>164</v>
      </c>
      <c r="I202" s="1"/>
      <c r="J202" s="44">
        <f>J203</f>
        <v>33</v>
      </c>
    </row>
    <row r="203" spans="1:10" ht="35.25" customHeight="1" x14ac:dyDescent="0.2">
      <c r="A203" s="18"/>
      <c r="B203" s="47" t="s">
        <v>58</v>
      </c>
      <c r="C203" s="48"/>
      <c r="D203" s="49"/>
      <c r="E203" s="2"/>
      <c r="F203" s="1" t="s">
        <v>19</v>
      </c>
      <c r="G203" s="1" t="s">
        <v>37</v>
      </c>
      <c r="H203" s="1" t="s">
        <v>176</v>
      </c>
      <c r="I203" s="1"/>
      <c r="J203" s="44">
        <f>J204+J206</f>
        <v>33</v>
      </c>
    </row>
    <row r="204" spans="1:10" ht="41.25" customHeight="1" x14ac:dyDescent="0.2">
      <c r="A204" s="18"/>
      <c r="B204" s="47" t="s">
        <v>462</v>
      </c>
      <c r="C204" s="48"/>
      <c r="D204" s="49"/>
      <c r="E204" s="2"/>
      <c r="F204" s="1" t="s">
        <v>19</v>
      </c>
      <c r="G204" s="1" t="s">
        <v>37</v>
      </c>
      <c r="H204" s="1" t="s">
        <v>461</v>
      </c>
      <c r="I204" s="1"/>
      <c r="J204" s="44">
        <f>J205</f>
        <v>32.5</v>
      </c>
    </row>
    <row r="205" spans="1:10" ht="24" customHeight="1" x14ac:dyDescent="0.2">
      <c r="A205" s="18"/>
      <c r="B205" s="47" t="s">
        <v>31</v>
      </c>
      <c r="C205" s="48"/>
      <c r="D205" s="49"/>
      <c r="E205" s="2"/>
      <c r="F205" s="1" t="s">
        <v>19</v>
      </c>
      <c r="G205" s="1" t="s">
        <v>37</v>
      </c>
      <c r="H205" s="1" t="s">
        <v>461</v>
      </c>
      <c r="I205" s="1" t="s">
        <v>32</v>
      </c>
      <c r="J205" s="44">
        <v>32.5</v>
      </c>
    </row>
    <row r="206" spans="1:10" ht="81.75" customHeight="1" x14ac:dyDescent="0.2">
      <c r="A206" s="18"/>
      <c r="B206" s="47" t="s">
        <v>465</v>
      </c>
      <c r="C206" s="48"/>
      <c r="D206" s="49"/>
      <c r="E206" s="2"/>
      <c r="F206" s="1" t="s">
        <v>19</v>
      </c>
      <c r="G206" s="1" t="s">
        <v>37</v>
      </c>
      <c r="H206" s="1" t="s">
        <v>464</v>
      </c>
      <c r="I206" s="1"/>
      <c r="J206" s="44">
        <f>J207</f>
        <v>0.5</v>
      </c>
    </row>
    <row r="207" spans="1:10" ht="24" customHeight="1" x14ac:dyDescent="0.2">
      <c r="A207" s="18"/>
      <c r="B207" s="47" t="s">
        <v>31</v>
      </c>
      <c r="C207" s="48"/>
      <c r="D207" s="49"/>
      <c r="E207" s="2"/>
      <c r="F207" s="1" t="s">
        <v>19</v>
      </c>
      <c r="G207" s="1" t="s">
        <v>37</v>
      </c>
      <c r="H207" s="1" t="s">
        <v>464</v>
      </c>
      <c r="I207" s="1" t="s">
        <v>32</v>
      </c>
      <c r="J207" s="44">
        <v>0.5</v>
      </c>
    </row>
    <row r="208" spans="1:10" ht="24" customHeight="1" x14ac:dyDescent="0.2">
      <c r="A208" s="18"/>
      <c r="B208" s="56" t="s">
        <v>387</v>
      </c>
      <c r="C208" s="57"/>
      <c r="D208" s="58"/>
      <c r="E208" s="2"/>
      <c r="F208" s="2" t="s">
        <v>19</v>
      </c>
      <c r="G208" s="2" t="s">
        <v>37</v>
      </c>
      <c r="H208" s="2" t="s">
        <v>388</v>
      </c>
      <c r="I208" s="2"/>
      <c r="J208" s="19">
        <f>J209+J211+J213+J215+J217+J219+J221</f>
        <v>80</v>
      </c>
    </row>
    <row r="209" spans="1:10" ht="24" customHeight="1" x14ac:dyDescent="0.2">
      <c r="A209" s="18"/>
      <c r="B209" s="47" t="s">
        <v>389</v>
      </c>
      <c r="C209" s="48"/>
      <c r="D209" s="49"/>
      <c r="E209" s="2"/>
      <c r="F209" s="1" t="s">
        <v>19</v>
      </c>
      <c r="G209" s="1" t="s">
        <v>37</v>
      </c>
      <c r="H209" s="1" t="s">
        <v>386</v>
      </c>
      <c r="I209" s="1"/>
      <c r="J209" s="44">
        <f>J210</f>
        <v>10</v>
      </c>
    </row>
    <row r="210" spans="1:10" ht="24" customHeight="1" x14ac:dyDescent="0.2">
      <c r="A210" s="18"/>
      <c r="B210" s="47" t="s">
        <v>31</v>
      </c>
      <c r="C210" s="48"/>
      <c r="D210" s="49"/>
      <c r="E210" s="2"/>
      <c r="F210" s="1" t="s">
        <v>19</v>
      </c>
      <c r="G210" s="1" t="s">
        <v>37</v>
      </c>
      <c r="H210" s="1" t="s">
        <v>386</v>
      </c>
      <c r="I210" s="1" t="s">
        <v>32</v>
      </c>
      <c r="J210" s="44">
        <v>10</v>
      </c>
    </row>
    <row r="211" spans="1:10" ht="35.25" customHeight="1" x14ac:dyDescent="0.2">
      <c r="A211" s="18"/>
      <c r="B211" s="47" t="s">
        <v>415</v>
      </c>
      <c r="C211" s="48"/>
      <c r="D211" s="49"/>
      <c r="E211" s="2"/>
      <c r="F211" s="1" t="s">
        <v>19</v>
      </c>
      <c r="G211" s="1" t="s">
        <v>37</v>
      </c>
      <c r="H211" s="1" t="s">
        <v>414</v>
      </c>
      <c r="I211" s="1"/>
      <c r="J211" s="44">
        <f>J212</f>
        <v>20</v>
      </c>
    </row>
    <row r="212" spans="1:10" ht="24" customHeight="1" x14ac:dyDescent="0.2">
      <c r="A212" s="18"/>
      <c r="B212" s="47" t="s">
        <v>31</v>
      </c>
      <c r="C212" s="48"/>
      <c r="D212" s="49"/>
      <c r="E212" s="2"/>
      <c r="F212" s="1" t="s">
        <v>19</v>
      </c>
      <c r="G212" s="1" t="s">
        <v>37</v>
      </c>
      <c r="H212" s="1" t="s">
        <v>414</v>
      </c>
      <c r="I212" s="1" t="s">
        <v>32</v>
      </c>
      <c r="J212" s="44">
        <v>20</v>
      </c>
    </row>
    <row r="213" spans="1:10" ht="34.5" customHeight="1" x14ac:dyDescent="0.2">
      <c r="A213" s="18"/>
      <c r="B213" s="47" t="s">
        <v>378</v>
      </c>
      <c r="C213" s="48"/>
      <c r="D213" s="49"/>
      <c r="E213" s="2"/>
      <c r="F213" s="1" t="s">
        <v>19</v>
      </c>
      <c r="G213" s="1" t="s">
        <v>37</v>
      </c>
      <c r="H213" s="1" t="s">
        <v>380</v>
      </c>
      <c r="I213" s="1"/>
      <c r="J213" s="44">
        <f>J214</f>
        <v>10</v>
      </c>
    </row>
    <row r="214" spans="1:10" ht="24" customHeight="1" x14ac:dyDescent="0.2">
      <c r="A214" s="18"/>
      <c r="B214" s="47" t="s">
        <v>31</v>
      </c>
      <c r="C214" s="48"/>
      <c r="D214" s="49"/>
      <c r="E214" s="2"/>
      <c r="F214" s="1" t="s">
        <v>19</v>
      </c>
      <c r="G214" s="1" t="s">
        <v>37</v>
      </c>
      <c r="H214" s="1" t="s">
        <v>380</v>
      </c>
      <c r="I214" s="1" t="s">
        <v>32</v>
      </c>
      <c r="J214" s="44">
        <v>10</v>
      </c>
    </row>
    <row r="215" spans="1:10" ht="34.5" customHeight="1" x14ac:dyDescent="0.2">
      <c r="A215" s="18"/>
      <c r="B215" s="47" t="s">
        <v>381</v>
      </c>
      <c r="C215" s="48"/>
      <c r="D215" s="49"/>
      <c r="E215" s="2"/>
      <c r="F215" s="1" t="s">
        <v>19</v>
      </c>
      <c r="G215" s="1" t="s">
        <v>37</v>
      </c>
      <c r="H215" s="1" t="s">
        <v>379</v>
      </c>
      <c r="I215" s="1"/>
      <c r="J215" s="44">
        <f>J216</f>
        <v>10</v>
      </c>
    </row>
    <row r="216" spans="1:10" ht="24.75" customHeight="1" x14ac:dyDescent="0.2">
      <c r="A216" s="18"/>
      <c r="B216" s="47" t="s">
        <v>31</v>
      </c>
      <c r="C216" s="48"/>
      <c r="D216" s="49"/>
      <c r="E216" s="2"/>
      <c r="F216" s="1" t="s">
        <v>19</v>
      </c>
      <c r="G216" s="1" t="s">
        <v>37</v>
      </c>
      <c r="H216" s="1" t="s">
        <v>379</v>
      </c>
      <c r="I216" s="1" t="s">
        <v>32</v>
      </c>
      <c r="J216" s="44">
        <v>10</v>
      </c>
    </row>
    <row r="217" spans="1:10" ht="57" customHeight="1" x14ac:dyDescent="0.2">
      <c r="A217" s="18"/>
      <c r="B217" s="47" t="s">
        <v>383</v>
      </c>
      <c r="C217" s="48"/>
      <c r="D217" s="49"/>
      <c r="E217" s="2"/>
      <c r="F217" s="1" t="s">
        <v>19</v>
      </c>
      <c r="G217" s="1" t="s">
        <v>37</v>
      </c>
      <c r="H217" s="1" t="s">
        <v>384</v>
      </c>
      <c r="I217" s="1"/>
      <c r="J217" s="44">
        <f>J218</f>
        <v>0</v>
      </c>
    </row>
    <row r="218" spans="1:10" ht="24" customHeight="1" x14ac:dyDescent="0.2">
      <c r="A218" s="18"/>
      <c r="B218" s="47" t="s">
        <v>31</v>
      </c>
      <c r="C218" s="48"/>
      <c r="D218" s="49"/>
      <c r="E218" s="2"/>
      <c r="F218" s="1" t="s">
        <v>19</v>
      </c>
      <c r="G218" s="1" t="s">
        <v>37</v>
      </c>
      <c r="H218" s="1" t="s">
        <v>384</v>
      </c>
      <c r="I218" s="1" t="s">
        <v>32</v>
      </c>
      <c r="J218" s="44">
        <v>0</v>
      </c>
    </row>
    <row r="219" spans="1:10" ht="22.5" customHeight="1" x14ac:dyDescent="0.2">
      <c r="A219" s="18"/>
      <c r="B219" s="89" t="s">
        <v>382</v>
      </c>
      <c r="C219" s="89"/>
      <c r="D219" s="89"/>
      <c r="E219" s="8"/>
      <c r="F219" s="1" t="s">
        <v>19</v>
      </c>
      <c r="G219" s="1" t="s">
        <v>37</v>
      </c>
      <c r="H219" s="6">
        <v>5760080200</v>
      </c>
      <c r="I219" s="6"/>
      <c r="J219" s="44">
        <f>J220</f>
        <v>20</v>
      </c>
    </row>
    <row r="220" spans="1:10" ht="24.75" customHeight="1" x14ac:dyDescent="0.2">
      <c r="A220" s="18"/>
      <c r="B220" s="47" t="s">
        <v>31</v>
      </c>
      <c r="C220" s="48"/>
      <c r="D220" s="49"/>
      <c r="E220" s="8"/>
      <c r="F220" s="1" t="s">
        <v>19</v>
      </c>
      <c r="G220" s="1" t="s">
        <v>37</v>
      </c>
      <c r="H220" s="6">
        <v>5760080200</v>
      </c>
      <c r="I220" s="6" t="s">
        <v>32</v>
      </c>
      <c r="J220" s="44">
        <v>20</v>
      </c>
    </row>
    <row r="221" spans="1:10" ht="47.25" customHeight="1" x14ac:dyDescent="0.2">
      <c r="A221" s="18"/>
      <c r="B221" s="47" t="s">
        <v>385</v>
      </c>
      <c r="C221" s="48"/>
      <c r="D221" s="49"/>
      <c r="E221" s="18"/>
      <c r="F221" s="1" t="s">
        <v>19</v>
      </c>
      <c r="G221" s="6">
        <v>13</v>
      </c>
      <c r="H221" s="6">
        <v>5750080200</v>
      </c>
      <c r="I221" s="6"/>
      <c r="J221" s="44">
        <f>J222</f>
        <v>10</v>
      </c>
    </row>
    <row r="222" spans="1:10" ht="24" customHeight="1" x14ac:dyDescent="0.2">
      <c r="A222" s="18"/>
      <c r="B222" s="47" t="s">
        <v>31</v>
      </c>
      <c r="C222" s="48"/>
      <c r="D222" s="49"/>
      <c r="E222" s="18"/>
      <c r="F222" s="1" t="s">
        <v>19</v>
      </c>
      <c r="G222" s="6">
        <v>13</v>
      </c>
      <c r="H222" s="6">
        <v>5750080200</v>
      </c>
      <c r="I222" s="6">
        <v>200</v>
      </c>
      <c r="J222" s="44">
        <v>10</v>
      </c>
    </row>
    <row r="223" spans="1:10" x14ac:dyDescent="0.2">
      <c r="A223" s="18"/>
      <c r="B223" s="56" t="s">
        <v>131</v>
      </c>
      <c r="C223" s="57"/>
      <c r="D223" s="58"/>
      <c r="E223" s="2"/>
      <c r="F223" s="2" t="s">
        <v>19</v>
      </c>
      <c r="G223" s="2" t="s">
        <v>37</v>
      </c>
      <c r="H223" s="2" t="s">
        <v>132</v>
      </c>
      <c r="I223" s="2"/>
      <c r="J223" s="19">
        <f>J224+J233</f>
        <v>54598.355930000005</v>
      </c>
    </row>
    <row r="224" spans="1:10" ht="24" customHeight="1" x14ac:dyDescent="0.2">
      <c r="A224" s="18"/>
      <c r="B224" s="47" t="s">
        <v>57</v>
      </c>
      <c r="C224" s="48"/>
      <c r="D224" s="49"/>
      <c r="E224" s="2"/>
      <c r="F224" s="1" t="s">
        <v>19</v>
      </c>
      <c r="G224" s="1" t="s">
        <v>37</v>
      </c>
      <c r="H224" s="1" t="s">
        <v>133</v>
      </c>
      <c r="I224" s="1"/>
      <c r="J224" s="44">
        <f>J231+J225+J227</f>
        <v>12405.255929999999</v>
      </c>
    </row>
    <row r="225" spans="1:10" ht="34.5" customHeight="1" x14ac:dyDescent="0.2">
      <c r="A225" s="18"/>
      <c r="B225" s="47" t="s">
        <v>462</v>
      </c>
      <c r="C225" s="48"/>
      <c r="D225" s="49"/>
      <c r="E225" s="2"/>
      <c r="F225" s="1" t="s">
        <v>19</v>
      </c>
      <c r="G225" s="1" t="s">
        <v>37</v>
      </c>
      <c r="H225" s="1" t="s">
        <v>466</v>
      </c>
      <c r="I225" s="1"/>
      <c r="J225" s="44">
        <f>J226</f>
        <v>231</v>
      </c>
    </row>
    <row r="226" spans="1:10" x14ac:dyDescent="0.2">
      <c r="A226" s="18"/>
      <c r="B226" s="47" t="s">
        <v>64</v>
      </c>
      <c r="C226" s="48"/>
      <c r="D226" s="49"/>
      <c r="E226" s="2"/>
      <c r="F226" s="1" t="s">
        <v>19</v>
      </c>
      <c r="G226" s="1" t="s">
        <v>37</v>
      </c>
      <c r="H226" s="1" t="s">
        <v>466</v>
      </c>
      <c r="I226" s="1" t="s">
        <v>61</v>
      </c>
      <c r="J226" s="44">
        <v>231</v>
      </c>
    </row>
    <row r="227" spans="1:10" ht="36.75" customHeight="1" x14ac:dyDescent="0.2">
      <c r="A227" s="18"/>
      <c r="B227" s="50" t="s">
        <v>178</v>
      </c>
      <c r="C227" s="87"/>
      <c r="D227" s="88"/>
      <c r="E227" s="2"/>
      <c r="F227" s="1" t="s">
        <v>19</v>
      </c>
      <c r="G227" s="1" t="s">
        <v>37</v>
      </c>
      <c r="H227" s="1" t="s">
        <v>179</v>
      </c>
      <c r="I227" s="1"/>
      <c r="J227" s="44">
        <f>J228+J230+J229</f>
        <v>12136.053599999999</v>
      </c>
    </row>
    <row r="228" spans="1:10" ht="23.25" customHeight="1" x14ac:dyDescent="0.2">
      <c r="A228" s="18"/>
      <c r="B228" s="50" t="s">
        <v>180</v>
      </c>
      <c r="C228" s="51"/>
      <c r="D228" s="52"/>
      <c r="E228" s="2"/>
      <c r="F228" s="1" t="s">
        <v>19</v>
      </c>
      <c r="G228" s="1" t="s">
        <v>37</v>
      </c>
      <c r="H228" s="1" t="s">
        <v>179</v>
      </c>
      <c r="I228" s="1" t="s">
        <v>32</v>
      </c>
      <c r="J228" s="44">
        <v>6281.0536000000002</v>
      </c>
    </row>
    <row r="229" spans="1:10" ht="39" customHeight="1" x14ac:dyDescent="0.2">
      <c r="A229" s="18"/>
      <c r="B229" s="50" t="s">
        <v>506</v>
      </c>
      <c r="C229" s="51"/>
      <c r="D229" s="52"/>
      <c r="E229" s="2"/>
      <c r="F229" s="1"/>
      <c r="G229" s="1"/>
      <c r="H229" s="1" t="s">
        <v>179</v>
      </c>
      <c r="I229" s="1" t="s">
        <v>79</v>
      </c>
      <c r="J229" s="44">
        <v>5805</v>
      </c>
    </row>
    <row r="230" spans="1:10" ht="9.75" customHeight="1" x14ac:dyDescent="0.2">
      <c r="A230" s="18"/>
      <c r="B230" s="47" t="s">
        <v>33</v>
      </c>
      <c r="C230" s="48"/>
      <c r="D230" s="49"/>
      <c r="E230" s="2"/>
      <c r="F230" s="1" t="s">
        <v>19</v>
      </c>
      <c r="G230" s="1" t="s">
        <v>37</v>
      </c>
      <c r="H230" s="1" t="s">
        <v>179</v>
      </c>
      <c r="I230" s="1" t="s">
        <v>34</v>
      </c>
      <c r="J230" s="44">
        <v>50</v>
      </c>
    </row>
    <row r="231" spans="1:10" ht="24" customHeight="1" x14ac:dyDescent="0.2">
      <c r="A231" s="18"/>
      <c r="B231" s="47" t="s">
        <v>181</v>
      </c>
      <c r="C231" s="48"/>
      <c r="D231" s="49"/>
      <c r="E231" s="2"/>
      <c r="F231" s="1" t="s">
        <v>19</v>
      </c>
      <c r="G231" s="1" t="s">
        <v>37</v>
      </c>
      <c r="H231" s="1" t="s">
        <v>182</v>
      </c>
      <c r="I231" s="1"/>
      <c r="J231" s="44">
        <f>J232</f>
        <v>38.202330000000003</v>
      </c>
    </row>
    <row r="232" spans="1:10" ht="24" customHeight="1" x14ac:dyDescent="0.2">
      <c r="A232" s="18"/>
      <c r="B232" s="47" t="s">
        <v>125</v>
      </c>
      <c r="C232" s="48"/>
      <c r="D232" s="49"/>
      <c r="E232" s="2"/>
      <c r="F232" s="1" t="s">
        <v>19</v>
      </c>
      <c r="G232" s="1" t="s">
        <v>37</v>
      </c>
      <c r="H232" s="1" t="s">
        <v>182</v>
      </c>
      <c r="I232" s="1" t="s">
        <v>32</v>
      </c>
      <c r="J232" s="44">
        <v>38.202330000000003</v>
      </c>
    </row>
    <row r="233" spans="1:10" ht="24" customHeight="1" x14ac:dyDescent="0.2">
      <c r="A233" s="18"/>
      <c r="B233" s="56" t="s">
        <v>183</v>
      </c>
      <c r="C233" s="57"/>
      <c r="D233" s="58"/>
      <c r="E233" s="2"/>
      <c r="F233" s="2" t="s">
        <v>19</v>
      </c>
      <c r="G233" s="2" t="s">
        <v>37</v>
      </c>
      <c r="H233" s="2" t="s">
        <v>184</v>
      </c>
      <c r="I233" s="2"/>
      <c r="J233" s="19">
        <f>J234+J238</f>
        <v>42193.100000000006</v>
      </c>
    </row>
    <row r="234" spans="1:10" x14ac:dyDescent="0.2">
      <c r="A234" s="18"/>
      <c r="B234" s="47" t="s">
        <v>185</v>
      </c>
      <c r="C234" s="48"/>
      <c r="D234" s="49"/>
      <c r="E234" s="2"/>
      <c r="F234" s="1" t="s">
        <v>19</v>
      </c>
      <c r="G234" s="1" t="s">
        <v>37</v>
      </c>
      <c r="H234" s="1" t="s">
        <v>186</v>
      </c>
      <c r="I234" s="1"/>
      <c r="J234" s="44">
        <f>J236+J235+J237</f>
        <v>4298.7000000000007</v>
      </c>
    </row>
    <row r="235" spans="1:10" ht="35.25" customHeight="1" x14ac:dyDescent="0.2">
      <c r="A235" s="18"/>
      <c r="B235" s="47" t="s">
        <v>29</v>
      </c>
      <c r="C235" s="48"/>
      <c r="D235" s="49"/>
      <c r="E235" s="2"/>
      <c r="F235" s="1" t="s">
        <v>19</v>
      </c>
      <c r="G235" s="1" t="s">
        <v>37</v>
      </c>
      <c r="H235" s="1" t="s">
        <v>186</v>
      </c>
      <c r="I235" s="1" t="s">
        <v>30</v>
      </c>
      <c r="J235" s="44">
        <v>3586.8</v>
      </c>
    </row>
    <row r="236" spans="1:10" ht="25.5" customHeight="1" x14ac:dyDescent="0.2">
      <c r="A236" s="18"/>
      <c r="B236" s="47" t="s">
        <v>31</v>
      </c>
      <c r="C236" s="48"/>
      <c r="D236" s="49"/>
      <c r="E236" s="2"/>
      <c r="F236" s="1" t="s">
        <v>19</v>
      </c>
      <c r="G236" s="1" t="s">
        <v>37</v>
      </c>
      <c r="H236" s="1" t="s">
        <v>186</v>
      </c>
      <c r="I236" s="1" t="s">
        <v>32</v>
      </c>
      <c r="J236" s="44">
        <v>711.3</v>
      </c>
    </row>
    <row r="237" spans="1:10" x14ac:dyDescent="0.2">
      <c r="A237" s="18"/>
      <c r="B237" s="47" t="s">
        <v>33</v>
      </c>
      <c r="C237" s="48"/>
      <c r="D237" s="49"/>
      <c r="E237" s="2"/>
      <c r="F237" s="1" t="s">
        <v>19</v>
      </c>
      <c r="G237" s="1" t="s">
        <v>37</v>
      </c>
      <c r="H237" s="1" t="s">
        <v>186</v>
      </c>
      <c r="I237" s="1" t="s">
        <v>34</v>
      </c>
      <c r="J237" s="44">
        <v>0.6</v>
      </c>
    </row>
    <row r="238" spans="1:10" ht="35.25" customHeight="1" x14ac:dyDescent="0.2">
      <c r="A238" s="18"/>
      <c r="B238" s="47" t="s">
        <v>187</v>
      </c>
      <c r="C238" s="48"/>
      <c r="D238" s="49"/>
      <c r="E238" s="2"/>
      <c r="F238" s="1" t="s">
        <v>19</v>
      </c>
      <c r="G238" s="1" t="s">
        <v>37</v>
      </c>
      <c r="H238" s="1" t="s">
        <v>188</v>
      </c>
      <c r="I238" s="1"/>
      <c r="J238" s="44">
        <f>J239+J240+J241+J242</f>
        <v>37894.400000000001</v>
      </c>
    </row>
    <row r="239" spans="1:10" x14ac:dyDescent="0.2">
      <c r="A239" s="18"/>
      <c r="B239" s="47" t="s">
        <v>189</v>
      </c>
      <c r="C239" s="48"/>
      <c r="D239" s="49"/>
      <c r="E239" s="2"/>
      <c r="F239" s="1" t="s">
        <v>19</v>
      </c>
      <c r="G239" s="1" t="s">
        <v>37</v>
      </c>
      <c r="H239" s="1" t="s">
        <v>188</v>
      </c>
      <c r="I239" s="1" t="s">
        <v>30</v>
      </c>
      <c r="J239" s="44">
        <v>4627.7</v>
      </c>
    </row>
    <row r="240" spans="1:10" ht="24.75" customHeight="1" x14ac:dyDescent="0.2">
      <c r="A240" s="18"/>
      <c r="B240" s="47" t="s">
        <v>190</v>
      </c>
      <c r="C240" s="48"/>
      <c r="D240" s="49"/>
      <c r="E240" s="2"/>
      <c r="F240" s="1" t="s">
        <v>19</v>
      </c>
      <c r="G240" s="1" t="s">
        <v>37</v>
      </c>
      <c r="H240" s="1" t="s">
        <v>188</v>
      </c>
      <c r="I240" s="1" t="s">
        <v>32</v>
      </c>
      <c r="J240" s="44">
        <f>2283.1+2.1</f>
        <v>2285.1999999999998</v>
      </c>
    </row>
    <row r="241" spans="1:10" x14ac:dyDescent="0.2">
      <c r="A241" s="18"/>
      <c r="B241" s="47" t="s">
        <v>191</v>
      </c>
      <c r="C241" s="48"/>
      <c r="D241" s="49"/>
      <c r="E241" s="2"/>
      <c r="F241" s="1" t="s">
        <v>19</v>
      </c>
      <c r="G241" s="1" t="s">
        <v>37</v>
      </c>
      <c r="H241" s="1" t="s">
        <v>188</v>
      </c>
      <c r="I241" s="1" t="s">
        <v>34</v>
      </c>
      <c r="J241" s="44">
        <v>20.100000000000001</v>
      </c>
    </row>
    <row r="242" spans="1:10" ht="46.5" customHeight="1" x14ac:dyDescent="0.2">
      <c r="A242" s="18"/>
      <c r="B242" s="47" t="s">
        <v>405</v>
      </c>
      <c r="C242" s="48"/>
      <c r="D242" s="49"/>
      <c r="E242" s="2"/>
      <c r="F242" s="1" t="s">
        <v>19</v>
      </c>
      <c r="G242" s="1" t="s">
        <v>37</v>
      </c>
      <c r="H242" s="1" t="s">
        <v>192</v>
      </c>
      <c r="I242" s="1"/>
      <c r="J242" s="44">
        <f>J243</f>
        <v>30961.4</v>
      </c>
    </row>
    <row r="243" spans="1:10" x14ac:dyDescent="0.2">
      <c r="A243" s="18"/>
      <c r="B243" s="47" t="s">
        <v>189</v>
      </c>
      <c r="C243" s="48"/>
      <c r="D243" s="49"/>
      <c r="E243" s="2"/>
      <c r="F243" s="1" t="s">
        <v>19</v>
      </c>
      <c r="G243" s="1" t="s">
        <v>37</v>
      </c>
      <c r="H243" s="1" t="s">
        <v>192</v>
      </c>
      <c r="I243" s="1" t="s">
        <v>30</v>
      </c>
      <c r="J243" s="44">
        <v>30961.4</v>
      </c>
    </row>
    <row r="244" spans="1:10" ht="23.25" customHeight="1" x14ac:dyDescent="0.2">
      <c r="A244" s="18"/>
      <c r="B244" s="56" t="s">
        <v>193</v>
      </c>
      <c r="C244" s="57"/>
      <c r="D244" s="58"/>
      <c r="E244" s="2"/>
      <c r="F244" s="2" t="s">
        <v>66</v>
      </c>
      <c r="G244" s="2" t="s">
        <v>20</v>
      </c>
      <c r="H244" s="2"/>
      <c r="I244" s="2"/>
      <c r="J244" s="19">
        <f>J245</f>
        <v>3839.2</v>
      </c>
    </row>
    <row r="245" spans="1:10" ht="33.75" customHeight="1" x14ac:dyDescent="0.2">
      <c r="A245" s="18"/>
      <c r="B245" s="56" t="s">
        <v>412</v>
      </c>
      <c r="C245" s="57"/>
      <c r="D245" s="58"/>
      <c r="E245" s="2"/>
      <c r="F245" s="2" t="s">
        <v>66</v>
      </c>
      <c r="G245" s="2" t="s">
        <v>213</v>
      </c>
      <c r="H245" s="2"/>
      <c r="I245" s="2"/>
      <c r="J245" s="19">
        <f>J246</f>
        <v>3839.2</v>
      </c>
    </row>
    <row r="246" spans="1:10" ht="34.5" customHeight="1" x14ac:dyDescent="0.2">
      <c r="A246" s="18"/>
      <c r="B246" s="47" t="s">
        <v>417</v>
      </c>
      <c r="C246" s="48"/>
      <c r="D246" s="49"/>
      <c r="E246" s="2"/>
      <c r="F246" s="1" t="s">
        <v>66</v>
      </c>
      <c r="G246" s="1" t="s">
        <v>213</v>
      </c>
      <c r="H246" s="1" t="s">
        <v>195</v>
      </c>
      <c r="I246" s="1"/>
      <c r="J246" s="44">
        <f>J247+J248+J249</f>
        <v>3839.2</v>
      </c>
    </row>
    <row r="247" spans="1:10" ht="58.5" customHeight="1" x14ac:dyDescent="0.2">
      <c r="A247" s="18"/>
      <c r="B247" s="47" t="s">
        <v>29</v>
      </c>
      <c r="C247" s="48"/>
      <c r="D247" s="49"/>
      <c r="E247" s="2"/>
      <c r="F247" s="1" t="s">
        <v>66</v>
      </c>
      <c r="G247" s="1" t="s">
        <v>213</v>
      </c>
      <c r="H247" s="1" t="s">
        <v>195</v>
      </c>
      <c r="I247" s="1" t="s">
        <v>30</v>
      </c>
      <c r="J247" s="44">
        <v>3644.9</v>
      </c>
    </row>
    <row r="248" spans="1:10" ht="24" customHeight="1" x14ac:dyDescent="0.2">
      <c r="A248" s="18"/>
      <c r="B248" s="47" t="s">
        <v>31</v>
      </c>
      <c r="C248" s="48"/>
      <c r="D248" s="49"/>
      <c r="E248" s="2"/>
      <c r="F248" s="1" t="s">
        <v>66</v>
      </c>
      <c r="G248" s="1" t="s">
        <v>213</v>
      </c>
      <c r="H248" s="1" t="s">
        <v>195</v>
      </c>
      <c r="I248" s="1" t="s">
        <v>32</v>
      </c>
      <c r="J248" s="44">
        <v>193.7</v>
      </c>
    </row>
    <row r="249" spans="1:10" x14ac:dyDescent="0.2">
      <c r="A249" s="18"/>
      <c r="B249" s="47" t="s">
        <v>33</v>
      </c>
      <c r="C249" s="48"/>
      <c r="D249" s="49"/>
      <c r="E249" s="2"/>
      <c r="F249" s="1" t="s">
        <v>66</v>
      </c>
      <c r="G249" s="1" t="s">
        <v>213</v>
      </c>
      <c r="H249" s="1" t="s">
        <v>195</v>
      </c>
      <c r="I249" s="1" t="s">
        <v>34</v>
      </c>
      <c r="J249" s="44">
        <v>0.6</v>
      </c>
    </row>
    <row r="250" spans="1:10" ht="24.75" customHeight="1" x14ac:dyDescent="0.2">
      <c r="A250" s="18"/>
      <c r="B250" s="47" t="s">
        <v>177</v>
      </c>
      <c r="C250" s="48"/>
      <c r="D250" s="49"/>
      <c r="E250" s="2"/>
      <c r="F250" s="1" t="s">
        <v>66</v>
      </c>
      <c r="G250" s="1" t="s">
        <v>213</v>
      </c>
      <c r="H250" s="1" t="s">
        <v>68</v>
      </c>
      <c r="I250" s="1"/>
      <c r="J250" s="44">
        <f>J251</f>
        <v>0</v>
      </c>
    </row>
    <row r="251" spans="1:10" x14ac:dyDescent="0.2">
      <c r="A251" s="18"/>
      <c r="B251" s="47" t="s">
        <v>80</v>
      </c>
      <c r="C251" s="48"/>
      <c r="D251" s="49"/>
      <c r="E251" s="2"/>
      <c r="F251" s="1" t="s">
        <v>66</v>
      </c>
      <c r="G251" s="1" t="s">
        <v>213</v>
      </c>
      <c r="H251" s="1" t="s">
        <v>68</v>
      </c>
      <c r="I251" s="1" t="s">
        <v>32</v>
      </c>
      <c r="J251" s="44">
        <v>0</v>
      </c>
    </row>
    <row r="252" spans="1:10" x14ac:dyDescent="0.2">
      <c r="A252" s="18"/>
      <c r="B252" s="56" t="s">
        <v>81</v>
      </c>
      <c r="C252" s="57"/>
      <c r="D252" s="58"/>
      <c r="E252" s="2"/>
      <c r="F252" s="2" t="s">
        <v>82</v>
      </c>
      <c r="G252" s="2" t="s">
        <v>20</v>
      </c>
      <c r="H252" s="1"/>
      <c r="I252" s="1"/>
      <c r="J252" s="19">
        <f>J256+J253+J259</f>
        <v>5578.8464000000004</v>
      </c>
    </row>
    <row r="253" spans="1:10" x14ac:dyDescent="0.2">
      <c r="A253" s="18"/>
      <c r="B253" s="56" t="s">
        <v>196</v>
      </c>
      <c r="C253" s="57"/>
      <c r="D253" s="58"/>
      <c r="E253" s="2"/>
      <c r="F253" s="2" t="s">
        <v>82</v>
      </c>
      <c r="G253" s="2" t="s">
        <v>89</v>
      </c>
      <c r="H253" s="1"/>
      <c r="I253" s="1"/>
      <c r="J253" s="19">
        <f>J254</f>
        <v>1020</v>
      </c>
    </row>
    <row r="254" spans="1:10" ht="34.5" customHeight="1" x14ac:dyDescent="0.2">
      <c r="A254" s="18"/>
      <c r="B254" s="47" t="s">
        <v>197</v>
      </c>
      <c r="C254" s="48"/>
      <c r="D254" s="49"/>
      <c r="E254" s="2"/>
      <c r="F254" s="2" t="s">
        <v>82</v>
      </c>
      <c r="G254" s="2" t="s">
        <v>89</v>
      </c>
      <c r="H254" s="1" t="s">
        <v>496</v>
      </c>
      <c r="I254" s="1"/>
      <c r="J254" s="19">
        <f>J255</f>
        <v>1020</v>
      </c>
    </row>
    <row r="255" spans="1:10" x14ac:dyDescent="0.2">
      <c r="A255" s="18"/>
      <c r="B255" s="47" t="s">
        <v>80</v>
      </c>
      <c r="C255" s="48"/>
      <c r="D255" s="49"/>
      <c r="E255" s="2"/>
      <c r="F255" s="2" t="s">
        <v>82</v>
      </c>
      <c r="G255" s="2" t="s">
        <v>89</v>
      </c>
      <c r="H255" s="1" t="s">
        <v>496</v>
      </c>
      <c r="I255" s="1" t="s">
        <v>32</v>
      </c>
      <c r="J255" s="19">
        <v>1020</v>
      </c>
    </row>
    <row r="256" spans="1:10" x14ac:dyDescent="0.2">
      <c r="A256" s="18"/>
      <c r="B256" s="56" t="s">
        <v>198</v>
      </c>
      <c r="C256" s="57"/>
      <c r="D256" s="58"/>
      <c r="E256" s="2"/>
      <c r="F256" s="2" t="s">
        <v>82</v>
      </c>
      <c r="G256" s="2" t="s">
        <v>95</v>
      </c>
      <c r="H256" s="2"/>
      <c r="I256" s="2"/>
      <c r="J256" s="19">
        <f>J257</f>
        <v>4535.8464000000004</v>
      </c>
    </row>
    <row r="257" spans="1:10" ht="24" customHeight="1" x14ac:dyDescent="0.2">
      <c r="A257" s="18"/>
      <c r="B257" s="47" t="s">
        <v>199</v>
      </c>
      <c r="C257" s="48"/>
      <c r="D257" s="49"/>
      <c r="E257" s="2"/>
      <c r="F257" s="1" t="s">
        <v>82</v>
      </c>
      <c r="G257" s="1" t="s">
        <v>95</v>
      </c>
      <c r="H257" s="1" t="s">
        <v>200</v>
      </c>
      <c r="I257" s="1"/>
      <c r="J257" s="44">
        <f>J258</f>
        <v>4535.8464000000004</v>
      </c>
    </row>
    <row r="258" spans="1:10" x14ac:dyDescent="0.2">
      <c r="A258" s="18"/>
      <c r="B258" s="47" t="s">
        <v>33</v>
      </c>
      <c r="C258" s="48"/>
      <c r="D258" s="49"/>
      <c r="E258" s="2"/>
      <c r="F258" s="1" t="s">
        <v>82</v>
      </c>
      <c r="G258" s="1" t="s">
        <v>95</v>
      </c>
      <c r="H258" s="1" t="s">
        <v>200</v>
      </c>
      <c r="I258" s="1" t="s">
        <v>32</v>
      </c>
      <c r="J258" s="44">
        <v>4535.8464000000004</v>
      </c>
    </row>
    <row r="259" spans="1:10" x14ac:dyDescent="0.2">
      <c r="A259" s="18"/>
      <c r="B259" s="56" t="s">
        <v>201</v>
      </c>
      <c r="C259" s="57"/>
      <c r="D259" s="58"/>
      <c r="E259" s="2"/>
      <c r="F259" s="2" t="s">
        <v>82</v>
      </c>
      <c r="G259" s="2" t="s">
        <v>83</v>
      </c>
      <c r="H259" s="2"/>
      <c r="I259" s="2"/>
      <c r="J259" s="19">
        <f>J260</f>
        <v>23</v>
      </c>
    </row>
    <row r="260" spans="1:10" ht="90.75" customHeight="1" x14ac:dyDescent="0.2">
      <c r="A260" s="18"/>
      <c r="B260" s="47" t="s">
        <v>433</v>
      </c>
      <c r="C260" s="48"/>
      <c r="D260" s="49"/>
      <c r="E260" s="2"/>
      <c r="F260" s="1" t="s">
        <v>82</v>
      </c>
      <c r="G260" s="1" t="s">
        <v>83</v>
      </c>
      <c r="H260" s="1" t="s">
        <v>401</v>
      </c>
      <c r="I260" s="1"/>
      <c r="J260" s="44">
        <f>J261</f>
        <v>23</v>
      </c>
    </row>
    <row r="261" spans="1:10" ht="24.75" customHeight="1" x14ac:dyDescent="0.2">
      <c r="A261" s="18"/>
      <c r="B261" s="47" t="s">
        <v>31</v>
      </c>
      <c r="C261" s="48"/>
      <c r="D261" s="49"/>
      <c r="E261" s="2"/>
      <c r="F261" s="1" t="s">
        <v>82</v>
      </c>
      <c r="G261" s="1" t="s">
        <v>83</v>
      </c>
      <c r="H261" s="1" t="s">
        <v>401</v>
      </c>
      <c r="I261" s="1" t="s">
        <v>32</v>
      </c>
      <c r="J261" s="44">
        <v>23</v>
      </c>
    </row>
    <row r="262" spans="1:10" x14ac:dyDescent="0.2">
      <c r="A262" s="18"/>
      <c r="B262" s="56" t="s">
        <v>88</v>
      </c>
      <c r="C262" s="57"/>
      <c r="D262" s="58"/>
      <c r="E262" s="2"/>
      <c r="F262" s="2" t="s">
        <v>89</v>
      </c>
      <c r="G262" s="2" t="s">
        <v>20</v>
      </c>
      <c r="H262" s="1"/>
      <c r="I262" s="1"/>
      <c r="J262" s="19">
        <f>J263+J266</f>
        <v>32476.573049999999</v>
      </c>
    </row>
    <row r="263" spans="1:10" x14ac:dyDescent="0.2">
      <c r="A263" s="18"/>
      <c r="B263" s="56" t="s">
        <v>202</v>
      </c>
      <c r="C263" s="57"/>
      <c r="D263" s="58"/>
      <c r="E263" s="1"/>
      <c r="F263" s="2" t="s">
        <v>89</v>
      </c>
      <c r="G263" s="2" t="s">
        <v>65</v>
      </c>
      <c r="H263" s="2"/>
      <c r="I263" s="2"/>
      <c r="J263" s="19">
        <f>J264</f>
        <v>27426.067999999999</v>
      </c>
    </row>
    <row r="264" spans="1:10" ht="50.25" customHeight="1" x14ac:dyDescent="0.2">
      <c r="A264" s="18"/>
      <c r="B264" s="47" t="s">
        <v>457</v>
      </c>
      <c r="C264" s="48"/>
      <c r="D264" s="49"/>
      <c r="E264" s="2"/>
      <c r="F264" s="1" t="s">
        <v>89</v>
      </c>
      <c r="G264" s="1" t="s">
        <v>65</v>
      </c>
      <c r="H264" s="1" t="s">
        <v>458</v>
      </c>
      <c r="I264" s="1"/>
      <c r="J264" s="44">
        <f>J265</f>
        <v>27426.067999999999</v>
      </c>
    </row>
    <row r="265" spans="1:10" ht="24" customHeight="1" x14ac:dyDescent="0.2">
      <c r="A265" s="18"/>
      <c r="B265" s="47" t="s">
        <v>205</v>
      </c>
      <c r="C265" s="48"/>
      <c r="D265" s="49"/>
      <c r="E265" s="2"/>
      <c r="F265" s="1" t="s">
        <v>89</v>
      </c>
      <c r="G265" s="1" t="s">
        <v>65</v>
      </c>
      <c r="H265" s="1" t="s">
        <v>458</v>
      </c>
      <c r="I265" s="1" t="s">
        <v>61</v>
      </c>
      <c r="J265" s="44">
        <v>27426.067999999999</v>
      </c>
    </row>
    <row r="266" spans="1:10" x14ac:dyDescent="0.2">
      <c r="A266" s="18"/>
      <c r="B266" s="56" t="s">
        <v>443</v>
      </c>
      <c r="C266" s="57"/>
      <c r="D266" s="58"/>
      <c r="E266" s="2"/>
      <c r="F266" s="2" t="s">
        <v>89</v>
      </c>
      <c r="G266" s="2" t="s">
        <v>66</v>
      </c>
      <c r="H266" s="2"/>
      <c r="I266" s="2"/>
      <c r="J266" s="19">
        <f>J267</f>
        <v>5050.5050499999998</v>
      </c>
    </row>
    <row r="267" spans="1:10" ht="22.5" customHeight="1" x14ac:dyDescent="0.2">
      <c r="A267" s="18"/>
      <c r="B267" s="47" t="s">
        <v>206</v>
      </c>
      <c r="C267" s="48"/>
      <c r="D267" s="49"/>
      <c r="E267" s="2"/>
      <c r="F267" s="1" t="s">
        <v>89</v>
      </c>
      <c r="G267" s="1" t="s">
        <v>66</v>
      </c>
      <c r="H267" s="6" t="s">
        <v>441</v>
      </c>
      <c r="I267" s="1"/>
      <c r="J267" s="44">
        <f>J268</f>
        <v>5050.5050499999998</v>
      </c>
    </row>
    <row r="268" spans="1:10" x14ac:dyDescent="0.2">
      <c r="A268" s="18"/>
      <c r="B268" s="47" t="s">
        <v>64</v>
      </c>
      <c r="C268" s="48"/>
      <c r="D268" s="49"/>
      <c r="E268" s="2"/>
      <c r="F268" s="1" t="s">
        <v>89</v>
      </c>
      <c r="G268" s="1" t="s">
        <v>66</v>
      </c>
      <c r="H268" s="6" t="s">
        <v>441</v>
      </c>
      <c r="I268" s="1" t="s">
        <v>61</v>
      </c>
      <c r="J268" s="44">
        <v>5050.5050499999998</v>
      </c>
    </row>
    <row r="269" spans="1:10" ht="12.75" x14ac:dyDescent="0.2">
      <c r="A269" s="18"/>
      <c r="B269" s="56" t="s">
        <v>207</v>
      </c>
      <c r="C269" s="57"/>
      <c r="D269" s="58"/>
      <c r="E269" s="2"/>
      <c r="F269" s="2" t="s">
        <v>168</v>
      </c>
      <c r="G269" s="2" t="s">
        <v>20</v>
      </c>
      <c r="H269" s="25"/>
      <c r="I269" s="1"/>
      <c r="J269" s="44">
        <f>J270</f>
        <v>0</v>
      </c>
    </row>
    <row r="270" spans="1:10" ht="12.75" x14ac:dyDescent="0.2">
      <c r="A270" s="18"/>
      <c r="B270" s="56" t="s">
        <v>208</v>
      </c>
      <c r="C270" s="57"/>
      <c r="D270" s="58"/>
      <c r="E270" s="2"/>
      <c r="F270" s="2" t="s">
        <v>168</v>
      </c>
      <c r="G270" s="2" t="s">
        <v>168</v>
      </c>
      <c r="H270" s="25"/>
      <c r="I270" s="1"/>
      <c r="J270" s="19">
        <f>J271</f>
        <v>0</v>
      </c>
    </row>
    <row r="271" spans="1:10" ht="36" customHeight="1" x14ac:dyDescent="0.2">
      <c r="A271" s="18"/>
      <c r="B271" s="47" t="s">
        <v>210</v>
      </c>
      <c r="C271" s="48"/>
      <c r="D271" s="49"/>
      <c r="E271" s="2"/>
      <c r="F271" s="1" t="s">
        <v>168</v>
      </c>
      <c r="G271" s="1" t="s">
        <v>168</v>
      </c>
      <c r="H271" s="1" t="s">
        <v>211</v>
      </c>
      <c r="I271" s="1"/>
      <c r="J271" s="44">
        <f>J272</f>
        <v>0</v>
      </c>
    </row>
    <row r="272" spans="1:10" ht="24" customHeight="1" x14ac:dyDescent="0.2">
      <c r="A272" s="18"/>
      <c r="B272" s="47" t="s">
        <v>31</v>
      </c>
      <c r="C272" s="48"/>
      <c r="D272" s="49"/>
      <c r="E272" s="2"/>
      <c r="F272" s="1" t="s">
        <v>168</v>
      </c>
      <c r="G272" s="1" t="s">
        <v>168</v>
      </c>
      <c r="H272" s="1" t="s">
        <v>211</v>
      </c>
      <c r="I272" s="1" t="s">
        <v>32</v>
      </c>
      <c r="J272" s="44">
        <v>0</v>
      </c>
    </row>
    <row r="273" spans="1:10" x14ac:dyDescent="0.2">
      <c r="A273" s="18"/>
      <c r="B273" s="70" t="s">
        <v>212</v>
      </c>
      <c r="C273" s="71"/>
      <c r="D273" s="72"/>
      <c r="E273" s="2"/>
      <c r="F273" s="2" t="s">
        <v>213</v>
      </c>
      <c r="G273" s="2" t="s">
        <v>20</v>
      </c>
      <c r="H273" s="2"/>
      <c r="I273" s="1"/>
      <c r="J273" s="19">
        <f>J274+J279+J300+J289</f>
        <v>42126.649000000005</v>
      </c>
    </row>
    <row r="274" spans="1:10" x14ac:dyDescent="0.2">
      <c r="A274" s="18"/>
      <c r="B274" s="36" t="s">
        <v>214</v>
      </c>
      <c r="C274" s="37"/>
      <c r="D274" s="38"/>
      <c r="E274" s="2"/>
      <c r="F274" s="2">
        <v>10</v>
      </c>
      <c r="G274" s="2" t="s">
        <v>19</v>
      </c>
      <c r="H274" s="2"/>
      <c r="I274" s="2"/>
      <c r="J274" s="19">
        <f>J275</f>
        <v>6403</v>
      </c>
    </row>
    <row r="275" spans="1:10" ht="24" customHeight="1" x14ac:dyDescent="0.2">
      <c r="A275" s="18"/>
      <c r="B275" s="47" t="s">
        <v>215</v>
      </c>
      <c r="C275" s="48"/>
      <c r="D275" s="49"/>
      <c r="E275" s="2"/>
      <c r="F275" s="1">
        <v>10</v>
      </c>
      <c r="G275" s="1" t="s">
        <v>19</v>
      </c>
      <c r="H275" s="1" t="s">
        <v>216</v>
      </c>
      <c r="I275" s="1"/>
      <c r="J275" s="44">
        <f>J277</f>
        <v>6403</v>
      </c>
    </row>
    <row r="276" spans="1:10" ht="23.25" customHeight="1" x14ac:dyDescent="0.2">
      <c r="A276" s="18"/>
      <c r="B276" s="47" t="s">
        <v>217</v>
      </c>
      <c r="C276" s="48"/>
      <c r="D276" s="49"/>
      <c r="E276" s="2"/>
      <c r="F276" s="1">
        <v>10</v>
      </c>
      <c r="G276" s="1" t="s">
        <v>19</v>
      </c>
      <c r="H276" s="1" t="s">
        <v>218</v>
      </c>
      <c r="I276" s="1"/>
      <c r="J276" s="44">
        <f>J277</f>
        <v>6403</v>
      </c>
    </row>
    <row r="277" spans="1:10" ht="24.75" customHeight="1" x14ac:dyDescent="0.2">
      <c r="A277" s="18"/>
      <c r="B277" s="47" t="s">
        <v>219</v>
      </c>
      <c r="C277" s="48"/>
      <c r="D277" s="49"/>
      <c r="E277" s="2"/>
      <c r="F277" s="1">
        <v>10</v>
      </c>
      <c r="G277" s="1" t="s">
        <v>19</v>
      </c>
      <c r="H277" s="1" t="s">
        <v>220</v>
      </c>
      <c r="I277" s="1"/>
      <c r="J277" s="44">
        <f>J278</f>
        <v>6403</v>
      </c>
    </row>
    <row r="278" spans="1:10" x14ac:dyDescent="0.2">
      <c r="A278" s="18"/>
      <c r="B278" s="47" t="s">
        <v>40</v>
      </c>
      <c r="C278" s="48"/>
      <c r="D278" s="49"/>
      <c r="E278" s="2"/>
      <c r="F278" s="1" t="s">
        <v>213</v>
      </c>
      <c r="G278" s="1" t="s">
        <v>19</v>
      </c>
      <c r="H278" s="1" t="s">
        <v>220</v>
      </c>
      <c r="I278" s="1" t="s">
        <v>41</v>
      </c>
      <c r="J278" s="44">
        <v>6403</v>
      </c>
    </row>
    <row r="279" spans="1:10" x14ac:dyDescent="0.2">
      <c r="A279" s="18"/>
      <c r="B279" s="56" t="s">
        <v>221</v>
      </c>
      <c r="C279" s="57"/>
      <c r="D279" s="58"/>
      <c r="E279" s="2"/>
      <c r="F279" s="2" t="s">
        <v>213</v>
      </c>
      <c r="G279" s="2" t="s">
        <v>66</v>
      </c>
      <c r="H279" s="1"/>
      <c r="I279" s="1"/>
      <c r="J279" s="19">
        <f>J280+J287</f>
        <v>10602.77</v>
      </c>
    </row>
    <row r="280" spans="1:10" ht="23.25" customHeight="1" x14ac:dyDescent="0.2">
      <c r="A280" s="18"/>
      <c r="B280" s="47" t="s">
        <v>215</v>
      </c>
      <c r="C280" s="48"/>
      <c r="D280" s="49"/>
      <c r="E280" s="2"/>
      <c r="F280" s="1">
        <v>10</v>
      </c>
      <c r="G280" s="1" t="s">
        <v>66</v>
      </c>
      <c r="H280" s="1" t="s">
        <v>216</v>
      </c>
      <c r="I280" s="1"/>
      <c r="J280" s="44">
        <f>J281+J283+J285</f>
        <v>942.77</v>
      </c>
    </row>
    <row r="281" spans="1:10" ht="57" customHeight="1" x14ac:dyDescent="0.2">
      <c r="A281" s="18"/>
      <c r="B281" s="47" t="s">
        <v>222</v>
      </c>
      <c r="C281" s="48"/>
      <c r="D281" s="49"/>
      <c r="E281" s="2"/>
      <c r="F281" s="1" t="s">
        <v>213</v>
      </c>
      <c r="G281" s="1" t="s">
        <v>66</v>
      </c>
      <c r="H281" s="1" t="s">
        <v>223</v>
      </c>
      <c r="I281" s="1"/>
      <c r="J281" s="44">
        <f>J282</f>
        <v>130.6</v>
      </c>
    </row>
    <row r="282" spans="1:10" ht="12.75" customHeight="1" x14ac:dyDescent="0.2">
      <c r="A282" s="18"/>
      <c r="B282" s="50" t="s">
        <v>224</v>
      </c>
      <c r="C282" s="51"/>
      <c r="D282" s="52"/>
      <c r="E282" s="2"/>
      <c r="F282" s="1" t="s">
        <v>213</v>
      </c>
      <c r="G282" s="1" t="s">
        <v>66</v>
      </c>
      <c r="H282" s="1" t="s">
        <v>225</v>
      </c>
      <c r="I282" s="1" t="s">
        <v>41</v>
      </c>
      <c r="J282" s="44">
        <v>130.6</v>
      </c>
    </row>
    <row r="283" spans="1:10" ht="66.75" customHeight="1" x14ac:dyDescent="0.2">
      <c r="A283" s="18"/>
      <c r="B283" s="47" t="s">
        <v>442</v>
      </c>
      <c r="C283" s="48"/>
      <c r="D283" s="49"/>
      <c r="E283" s="2"/>
      <c r="F283" s="1" t="s">
        <v>213</v>
      </c>
      <c r="G283" s="1" t="s">
        <v>66</v>
      </c>
      <c r="H283" s="1" t="s">
        <v>173</v>
      </c>
      <c r="I283" s="1"/>
      <c r="J283" s="44">
        <f>J284</f>
        <v>563</v>
      </c>
    </row>
    <row r="284" spans="1:10" x14ac:dyDescent="0.2">
      <c r="A284" s="18"/>
      <c r="B284" s="50" t="s">
        <v>224</v>
      </c>
      <c r="C284" s="51"/>
      <c r="D284" s="52"/>
      <c r="E284" s="2"/>
      <c r="F284" s="1" t="s">
        <v>213</v>
      </c>
      <c r="G284" s="1" t="s">
        <v>66</v>
      </c>
      <c r="H284" s="1" t="s">
        <v>173</v>
      </c>
      <c r="I284" s="1" t="s">
        <v>41</v>
      </c>
      <c r="J284" s="44">
        <f>813-250</f>
        <v>563</v>
      </c>
    </row>
    <row r="285" spans="1:10" ht="35.25" customHeight="1" x14ac:dyDescent="0.2">
      <c r="A285" s="18"/>
      <c r="B285" s="47" t="s">
        <v>418</v>
      </c>
      <c r="C285" s="48"/>
      <c r="D285" s="49"/>
      <c r="E285" s="2"/>
      <c r="F285" s="1" t="s">
        <v>213</v>
      </c>
      <c r="G285" s="1" t="s">
        <v>66</v>
      </c>
      <c r="H285" s="1" t="s">
        <v>226</v>
      </c>
      <c r="I285" s="1"/>
      <c r="J285" s="44">
        <f>J286</f>
        <v>249.17</v>
      </c>
    </row>
    <row r="286" spans="1:10" x14ac:dyDescent="0.2">
      <c r="A286" s="18"/>
      <c r="B286" s="50" t="s">
        <v>224</v>
      </c>
      <c r="C286" s="51"/>
      <c r="D286" s="52"/>
      <c r="E286" s="2"/>
      <c r="F286" s="1" t="s">
        <v>213</v>
      </c>
      <c r="G286" s="1" t="s">
        <v>66</v>
      </c>
      <c r="H286" s="1" t="s">
        <v>377</v>
      </c>
      <c r="I286" s="1" t="s">
        <v>41</v>
      </c>
      <c r="J286" s="44">
        <v>249.17</v>
      </c>
    </row>
    <row r="287" spans="1:10" ht="30" customHeight="1" x14ac:dyDescent="0.2">
      <c r="A287" s="18"/>
      <c r="B287" s="50" t="s">
        <v>177</v>
      </c>
      <c r="C287" s="51"/>
      <c r="D287" s="52"/>
      <c r="E287" s="2"/>
      <c r="F287" s="1" t="s">
        <v>213</v>
      </c>
      <c r="G287" s="1" t="s">
        <v>66</v>
      </c>
      <c r="H287" s="1" t="s">
        <v>68</v>
      </c>
      <c r="I287" s="1"/>
      <c r="J287" s="44">
        <f>J288</f>
        <v>9660</v>
      </c>
    </row>
    <row r="288" spans="1:10" ht="28.5" customHeight="1" x14ac:dyDescent="0.2">
      <c r="A288" s="18"/>
      <c r="B288" s="50" t="s">
        <v>507</v>
      </c>
      <c r="C288" s="51"/>
      <c r="D288" s="52"/>
      <c r="E288" s="2"/>
      <c r="F288" s="1" t="s">
        <v>213</v>
      </c>
      <c r="G288" s="1" t="s">
        <v>66</v>
      </c>
      <c r="H288" s="1" t="s">
        <v>68</v>
      </c>
      <c r="I288" s="1" t="s">
        <v>41</v>
      </c>
      <c r="J288" s="44">
        <v>9660</v>
      </c>
    </row>
    <row r="289" spans="1:10" x14ac:dyDescent="0.2">
      <c r="A289" s="18"/>
      <c r="B289" s="56" t="s">
        <v>229</v>
      </c>
      <c r="C289" s="57"/>
      <c r="D289" s="58"/>
      <c r="E289" s="19"/>
      <c r="F289" s="2" t="s">
        <v>213</v>
      </c>
      <c r="G289" s="2" t="s">
        <v>82</v>
      </c>
      <c r="H289" s="2"/>
      <c r="I289" s="2"/>
      <c r="J289" s="19">
        <f>J290+J294+J296</f>
        <v>24807.879000000001</v>
      </c>
    </row>
    <row r="290" spans="1:10" x14ac:dyDescent="0.2">
      <c r="A290" s="18"/>
      <c r="B290" s="47" t="s">
        <v>131</v>
      </c>
      <c r="C290" s="48"/>
      <c r="D290" s="49"/>
      <c r="E290" s="2"/>
      <c r="F290" s="1" t="s">
        <v>213</v>
      </c>
      <c r="G290" s="1" t="s">
        <v>82</v>
      </c>
      <c r="H290" s="1" t="s">
        <v>132</v>
      </c>
      <c r="I290" s="2"/>
      <c r="J290" s="44">
        <f>J291</f>
        <v>18191.379000000001</v>
      </c>
    </row>
    <row r="291" spans="1:10" ht="44.25" customHeight="1" x14ac:dyDescent="0.2">
      <c r="A291" s="18"/>
      <c r="B291" s="47" t="s">
        <v>230</v>
      </c>
      <c r="C291" s="48"/>
      <c r="D291" s="49"/>
      <c r="E291" s="2"/>
      <c r="F291" s="1" t="s">
        <v>213</v>
      </c>
      <c r="G291" s="1" t="s">
        <v>82</v>
      </c>
      <c r="H291" s="1" t="s">
        <v>231</v>
      </c>
      <c r="I291" s="1"/>
      <c r="J291" s="44">
        <f>J292+J298</f>
        <v>18191.379000000001</v>
      </c>
    </row>
    <row r="292" spans="1:10" ht="59.25" customHeight="1" x14ac:dyDescent="0.2">
      <c r="A292" s="18"/>
      <c r="B292" s="47" t="s">
        <v>232</v>
      </c>
      <c r="C292" s="48"/>
      <c r="D292" s="49"/>
      <c r="E292" s="2"/>
      <c r="F292" s="1" t="s">
        <v>213</v>
      </c>
      <c r="G292" s="1" t="s">
        <v>82</v>
      </c>
      <c r="H292" s="1" t="s">
        <v>233</v>
      </c>
      <c r="I292" s="1"/>
      <c r="J292" s="44">
        <f>J293</f>
        <v>18188.379000000001</v>
      </c>
    </row>
    <row r="293" spans="1:10" ht="24" customHeight="1" x14ac:dyDescent="0.2">
      <c r="A293" s="18"/>
      <c r="B293" s="47" t="s">
        <v>203</v>
      </c>
      <c r="C293" s="48"/>
      <c r="D293" s="49"/>
      <c r="E293" s="2"/>
      <c r="F293" s="1" t="s">
        <v>213</v>
      </c>
      <c r="G293" s="1" t="s">
        <v>82</v>
      </c>
      <c r="H293" s="1" t="s">
        <v>233</v>
      </c>
      <c r="I293" s="1" t="s">
        <v>79</v>
      </c>
      <c r="J293" s="44">
        <v>18188.379000000001</v>
      </c>
    </row>
    <row r="294" spans="1:10" ht="24" customHeight="1" x14ac:dyDescent="0.2">
      <c r="A294" s="18"/>
      <c r="B294" s="47" t="s">
        <v>227</v>
      </c>
      <c r="C294" s="48"/>
      <c r="D294" s="49"/>
      <c r="E294" s="2"/>
      <c r="F294" s="1" t="s">
        <v>213</v>
      </c>
      <c r="G294" s="1" t="s">
        <v>82</v>
      </c>
      <c r="H294" s="1" t="s">
        <v>228</v>
      </c>
      <c r="I294" s="1"/>
      <c r="J294" s="44">
        <f>J295</f>
        <v>6468</v>
      </c>
    </row>
    <row r="295" spans="1:10" x14ac:dyDescent="0.2">
      <c r="A295" s="18"/>
      <c r="B295" s="47" t="s">
        <v>40</v>
      </c>
      <c r="C295" s="48"/>
      <c r="D295" s="49"/>
      <c r="E295" s="2"/>
      <c r="F295" s="1" t="s">
        <v>213</v>
      </c>
      <c r="G295" s="1" t="s">
        <v>82</v>
      </c>
      <c r="H295" s="1" t="s">
        <v>228</v>
      </c>
      <c r="I295" s="1" t="s">
        <v>41</v>
      </c>
      <c r="J295" s="44">
        <v>6468</v>
      </c>
    </row>
    <row r="296" spans="1:10" ht="55.5" customHeight="1" x14ac:dyDescent="0.2">
      <c r="A296" s="18"/>
      <c r="B296" s="47" t="s">
        <v>524</v>
      </c>
      <c r="C296" s="48"/>
      <c r="D296" s="49"/>
      <c r="E296" s="2"/>
      <c r="F296" s="1" t="s">
        <v>213</v>
      </c>
      <c r="G296" s="1" t="s">
        <v>82</v>
      </c>
      <c r="H296" s="1" t="s">
        <v>523</v>
      </c>
      <c r="I296" s="1"/>
      <c r="J296" s="44">
        <f>J297</f>
        <v>148.5</v>
      </c>
    </row>
    <row r="297" spans="1:10" x14ac:dyDescent="0.2">
      <c r="A297" s="18"/>
      <c r="B297" s="47" t="s">
        <v>40</v>
      </c>
      <c r="C297" s="48"/>
      <c r="D297" s="49"/>
      <c r="E297" s="2"/>
      <c r="F297" s="1" t="s">
        <v>213</v>
      </c>
      <c r="G297" s="1" t="s">
        <v>82</v>
      </c>
      <c r="H297" s="1" t="s">
        <v>523</v>
      </c>
      <c r="I297" s="1" t="s">
        <v>41</v>
      </c>
      <c r="J297" s="44">
        <v>148.5</v>
      </c>
    </row>
    <row r="298" spans="1:10" ht="207.75" customHeight="1" x14ac:dyDescent="0.2">
      <c r="A298" s="18"/>
      <c r="B298" s="47" t="s">
        <v>495</v>
      </c>
      <c r="C298" s="48"/>
      <c r="D298" s="49"/>
      <c r="E298" s="2"/>
      <c r="F298" s="1" t="s">
        <v>213</v>
      </c>
      <c r="G298" s="1" t="s">
        <v>82</v>
      </c>
      <c r="H298" s="1" t="s">
        <v>450</v>
      </c>
      <c r="I298" s="1"/>
      <c r="J298" s="44">
        <f>J299</f>
        <v>3</v>
      </c>
    </row>
    <row r="299" spans="1:10" ht="24.75" customHeight="1" x14ac:dyDescent="0.2">
      <c r="A299" s="18"/>
      <c r="B299" s="47" t="s">
        <v>31</v>
      </c>
      <c r="C299" s="48"/>
      <c r="D299" s="49"/>
      <c r="E299" s="2"/>
      <c r="F299" s="1" t="s">
        <v>213</v>
      </c>
      <c r="G299" s="1" t="s">
        <v>19</v>
      </c>
      <c r="H299" s="1" t="s">
        <v>450</v>
      </c>
      <c r="I299" s="1" t="s">
        <v>32</v>
      </c>
      <c r="J299" s="44">
        <v>3</v>
      </c>
    </row>
    <row r="300" spans="1:10" x14ac:dyDescent="0.2">
      <c r="A300" s="18"/>
      <c r="B300" s="56" t="s">
        <v>234</v>
      </c>
      <c r="C300" s="57"/>
      <c r="D300" s="58"/>
      <c r="E300" s="2"/>
      <c r="F300" s="2">
        <v>10</v>
      </c>
      <c r="G300" s="2" t="s">
        <v>22</v>
      </c>
      <c r="H300" s="2"/>
      <c r="I300" s="2"/>
      <c r="J300" s="19">
        <f>J301</f>
        <v>313</v>
      </c>
    </row>
    <row r="301" spans="1:10" ht="46.5" customHeight="1" x14ac:dyDescent="0.2">
      <c r="A301" s="18"/>
      <c r="B301" s="47" t="s">
        <v>235</v>
      </c>
      <c r="C301" s="48"/>
      <c r="D301" s="49"/>
      <c r="E301" s="2"/>
      <c r="F301" s="1" t="s">
        <v>213</v>
      </c>
      <c r="G301" s="1" t="s">
        <v>22</v>
      </c>
      <c r="H301" s="1" t="s">
        <v>236</v>
      </c>
      <c r="I301" s="1"/>
      <c r="J301" s="44">
        <f>J302</f>
        <v>313</v>
      </c>
    </row>
    <row r="302" spans="1:10" ht="47.25" customHeight="1" x14ac:dyDescent="0.2">
      <c r="A302" s="18"/>
      <c r="B302" s="47" t="s">
        <v>237</v>
      </c>
      <c r="C302" s="48"/>
      <c r="D302" s="49"/>
      <c r="E302" s="2"/>
      <c r="F302" s="1" t="s">
        <v>213</v>
      </c>
      <c r="G302" s="1" t="s">
        <v>22</v>
      </c>
      <c r="H302" s="1" t="s">
        <v>238</v>
      </c>
      <c r="I302" s="1"/>
      <c r="J302" s="44">
        <f>J303+J305</f>
        <v>313</v>
      </c>
    </row>
    <row r="303" spans="1:10" ht="57" customHeight="1" x14ac:dyDescent="0.2">
      <c r="A303" s="18"/>
      <c r="B303" s="47" t="s">
        <v>410</v>
      </c>
      <c r="C303" s="48"/>
      <c r="D303" s="49"/>
      <c r="E303" s="2"/>
      <c r="F303" s="1" t="s">
        <v>213</v>
      </c>
      <c r="G303" s="1" t="s">
        <v>22</v>
      </c>
      <c r="H303" s="1" t="s">
        <v>239</v>
      </c>
      <c r="I303" s="1"/>
      <c r="J303" s="44">
        <f>J304</f>
        <v>163</v>
      </c>
    </row>
    <row r="304" spans="1:10" ht="24" customHeight="1" x14ac:dyDescent="0.2">
      <c r="A304" s="18"/>
      <c r="B304" s="47" t="s">
        <v>112</v>
      </c>
      <c r="C304" s="48"/>
      <c r="D304" s="49"/>
      <c r="E304" s="2"/>
      <c r="F304" s="1" t="s">
        <v>213</v>
      </c>
      <c r="G304" s="1" t="s">
        <v>22</v>
      </c>
      <c r="H304" s="1" t="s">
        <v>239</v>
      </c>
      <c r="I304" s="1" t="s">
        <v>103</v>
      </c>
      <c r="J304" s="44">
        <f>473-310</f>
        <v>163</v>
      </c>
    </row>
    <row r="305" spans="1:10" ht="47.25" customHeight="1" x14ac:dyDescent="0.2">
      <c r="A305" s="18"/>
      <c r="B305" s="47" t="s">
        <v>409</v>
      </c>
      <c r="C305" s="48"/>
      <c r="D305" s="49"/>
      <c r="E305" s="2"/>
      <c r="F305" s="1" t="s">
        <v>213</v>
      </c>
      <c r="G305" s="1" t="s">
        <v>22</v>
      </c>
      <c r="H305" s="1" t="s">
        <v>240</v>
      </c>
      <c r="I305" s="1"/>
      <c r="J305" s="44">
        <f>J306</f>
        <v>150</v>
      </c>
    </row>
    <row r="306" spans="1:10" ht="24" customHeight="1" x14ac:dyDescent="0.2">
      <c r="A306" s="18"/>
      <c r="B306" s="47" t="s">
        <v>112</v>
      </c>
      <c r="C306" s="48"/>
      <c r="D306" s="49"/>
      <c r="E306" s="2"/>
      <c r="F306" s="1" t="s">
        <v>213</v>
      </c>
      <c r="G306" s="1" t="s">
        <v>22</v>
      </c>
      <c r="H306" s="1" t="s">
        <v>240</v>
      </c>
      <c r="I306" s="1" t="s">
        <v>103</v>
      </c>
      <c r="J306" s="44">
        <f>100+50</f>
        <v>150</v>
      </c>
    </row>
    <row r="307" spans="1:10" x14ac:dyDescent="0.2">
      <c r="A307" s="18"/>
      <c r="B307" s="56" t="s">
        <v>241</v>
      </c>
      <c r="C307" s="57"/>
      <c r="D307" s="58"/>
      <c r="E307" s="2"/>
      <c r="F307" s="2" t="s">
        <v>172</v>
      </c>
      <c r="G307" s="2" t="s">
        <v>20</v>
      </c>
      <c r="H307" s="2"/>
      <c r="I307" s="2"/>
      <c r="J307" s="19">
        <f>J308</f>
        <v>0</v>
      </c>
    </row>
    <row r="308" spans="1:10" ht="11.25" customHeight="1" x14ac:dyDescent="0.2">
      <c r="A308" s="18"/>
      <c r="B308" s="56" t="s">
        <v>242</v>
      </c>
      <c r="C308" s="57"/>
      <c r="D308" s="58"/>
      <c r="E308" s="2"/>
      <c r="F308" s="1" t="s">
        <v>172</v>
      </c>
      <c r="G308" s="1" t="s">
        <v>65</v>
      </c>
      <c r="I308" s="1"/>
      <c r="J308" s="44">
        <f>J309</f>
        <v>0</v>
      </c>
    </row>
    <row r="309" spans="1:10" ht="24.75" customHeight="1" x14ac:dyDescent="0.2">
      <c r="A309" s="18"/>
      <c r="B309" s="56" t="s">
        <v>245</v>
      </c>
      <c r="C309" s="57"/>
      <c r="D309" s="58"/>
      <c r="E309" s="2"/>
      <c r="F309" s="2" t="s">
        <v>172</v>
      </c>
      <c r="G309" s="2" t="s">
        <v>65</v>
      </c>
      <c r="H309" s="2" t="s">
        <v>156</v>
      </c>
      <c r="I309" s="2"/>
      <c r="J309" s="19">
        <f>J310</f>
        <v>0</v>
      </c>
    </row>
    <row r="310" spans="1:10" ht="24.75" customHeight="1" x14ac:dyDescent="0.2">
      <c r="A310" s="18"/>
      <c r="B310" s="47" t="s">
        <v>31</v>
      </c>
      <c r="C310" s="48"/>
      <c r="D310" s="49"/>
      <c r="E310" s="2"/>
      <c r="F310" s="1" t="s">
        <v>172</v>
      </c>
      <c r="G310" s="1" t="s">
        <v>65</v>
      </c>
      <c r="H310" s="1" t="s">
        <v>156</v>
      </c>
      <c r="I310" s="1" t="s">
        <v>32</v>
      </c>
      <c r="J310" s="44">
        <v>0</v>
      </c>
    </row>
    <row r="311" spans="1:10" x14ac:dyDescent="0.2">
      <c r="A311" s="18"/>
      <c r="B311" s="56" t="s">
        <v>246</v>
      </c>
      <c r="C311" s="57"/>
      <c r="D311" s="58"/>
      <c r="E311" s="2"/>
      <c r="F311" s="2" t="s">
        <v>83</v>
      </c>
      <c r="G311" s="2" t="s">
        <v>20</v>
      </c>
      <c r="H311" s="2"/>
      <c r="I311" s="2"/>
      <c r="J311" s="19">
        <f>J312</f>
        <v>5000</v>
      </c>
    </row>
    <row r="312" spans="1:10" x14ac:dyDescent="0.2">
      <c r="A312" s="18"/>
      <c r="B312" s="56" t="s">
        <v>247</v>
      </c>
      <c r="C312" s="57"/>
      <c r="D312" s="58"/>
      <c r="E312" s="2"/>
      <c r="F312" s="1" t="s">
        <v>83</v>
      </c>
      <c r="G312" s="1" t="s">
        <v>65</v>
      </c>
      <c r="H312" s="1"/>
      <c r="I312" s="1"/>
      <c r="J312" s="44">
        <f>J313</f>
        <v>5000</v>
      </c>
    </row>
    <row r="313" spans="1:10" ht="33" customHeight="1" x14ac:dyDescent="0.2">
      <c r="A313" s="18"/>
      <c r="B313" s="47" t="s">
        <v>420</v>
      </c>
      <c r="C313" s="48"/>
      <c r="D313" s="49"/>
      <c r="E313" s="2"/>
      <c r="F313" s="1" t="s">
        <v>83</v>
      </c>
      <c r="G313" s="1" t="s">
        <v>65</v>
      </c>
      <c r="H313" s="1" t="s">
        <v>419</v>
      </c>
      <c r="I313" s="1"/>
      <c r="J313" s="44">
        <f>J314</f>
        <v>5000</v>
      </c>
    </row>
    <row r="314" spans="1:10" ht="22.5" customHeight="1" x14ac:dyDescent="0.2">
      <c r="A314" s="18"/>
      <c r="B314" s="47" t="s">
        <v>421</v>
      </c>
      <c r="C314" s="48"/>
      <c r="D314" s="49"/>
      <c r="E314" s="2"/>
      <c r="F314" s="1" t="s">
        <v>83</v>
      </c>
      <c r="G314" s="1" t="s">
        <v>65</v>
      </c>
      <c r="H314" s="1" t="s">
        <v>419</v>
      </c>
      <c r="I314" s="1" t="s">
        <v>103</v>
      </c>
      <c r="J314" s="44">
        <f>4000+1000</f>
        <v>5000</v>
      </c>
    </row>
    <row r="315" spans="1:10" ht="24" customHeight="1" x14ac:dyDescent="0.2">
      <c r="A315" s="2" t="s">
        <v>248</v>
      </c>
      <c r="B315" s="56" t="s">
        <v>249</v>
      </c>
      <c r="C315" s="57"/>
      <c r="D315" s="58"/>
      <c r="E315" s="2" t="s">
        <v>250</v>
      </c>
      <c r="F315" s="1"/>
      <c r="G315" s="1"/>
      <c r="H315" s="1"/>
      <c r="I315" s="1"/>
      <c r="J315" s="19">
        <f>J316+J464+J472</f>
        <v>1020505.28772</v>
      </c>
    </row>
    <row r="316" spans="1:10" x14ac:dyDescent="0.2">
      <c r="A316" s="18"/>
      <c r="B316" s="70" t="s">
        <v>207</v>
      </c>
      <c r="C316" s="71"/>
      <c r="D316" s="72"/>
      <c r="E316" s="2"/>
      <c r="F316" s="2" t="s">
        <v>168</v>
      </c>
      <c r="G316" s="2" t="s">
        <v>20</v>
      </c>
      <c r="H316" s="2"/>
      <c r="I316" s="2"/>
      <c r="J316" s="19">
        <f>J317+J348+J394+J415+J422</f>
        <v>1013020.12772</v>
      </c>
    </row>
    <row r="317" spans="1:10" x14ac:dyDescent="0.2">
      <c r="A317" s="18"/>
      <c r="B317" s="70" t="s">
        <v>251</v>
      </c>
      <c r="C317" s="71"/>
      <c r="D317" s="72"/>
      <c r="E317" s="2"/>
      <c r="F317" s="2" t="s">
        <v>168</v>
      </c>
      <c r="G317" s="2" t="s">
        <v>19</v>
      </c>
      <c r="H317" s="2"/>
      <c r="I317" s="2"/>
      <c r="J317" s="19">
        <f>J318+J344</f>
        <v>381645.38270999998</v>
      </c>
    </row>
    <row r="318" spans="1:10" ht="24" customHeight="1" x14ac:dyDescent="0.2">
      <c r="A318" s="18"/>
      <c r="B318" s="47" t="s">
        <v>252</v>
      </c>
      <c r="C318" s="48"/>
      <c r="D318" s="49"/>
      <c r="E318" s="2"/>
      <c r="F318" s="1" t="s">
        <v>168</v>
      </c>
      <c r="G318" s="1" t="s">
        <v>19</v>
      </c>
      <c r="H318" s="1" t="s">
        <v>253</v>
      </c>
      <c r="I318" s="1"/>
      <c r="J318" s="44">
        <f>J319+J340+J342</f>
        <v>379489.35871</v>
      </c>
    </row>
    <row r="319" spans="1:10" ht="36" customHeight="1" x14ac:dyDescent="0.2">
      <c r="A319" s="18"/>
      <c r="B319" s="47" t="s">
        <v>254</v>
      </c>
      <c r="C319" s="48"/>
      <c r="D319" s="49"/>
      <c r="E319" s="2"/>
      <c r="F319" s="1" t="s">
        <v>168</v>
      </c>
      <c r="G319" s="1" t="s">
        <v>19</v>
      </c>
      <c r="H319" s="1" t="s">
        <v>255</v>
      </c>
      <c r="I319" s="1"/>
      <c r="J319" s="44">
        <f>J320+J330+J336+J321</f>
        <v>379454.35871</v>
      </c>
    </row>
    <row r="320" spans="1:10" ht="24" customHeight="1" x14ac:dyDescent="0.2">
      <c r="A320" s="18"/>
      <c r="B320" s="47" t="s">
        <v>256</v>
      </c>
      <c r="C320" s="48"/>
      <c r="D320" s="49"/>
      <c r="E320" s="2"/>
      <c r="F320" s="1" t="s">
        <v>168</v>
      </c>
      <c r="G320" s="1" t="s">
        <v>19</v>
      </c>
      <c r="H320" s="1" t="s">
        <v>255</v>
      </c>
      <c r="I320" s="1"/>
      <c r="J320" s="44">
        <f>+J328+J329+J326+J327+J325+J324+J334+J323+J338</f>
        <v>223281.81441000002</v>
      </c>
    </row>
    <row r="321" spans="1:10" ht="32.25" customHeight="1" x14ac:dyDescent="0.2">
      <c r="A321" s="18"/>
      <c r="B321" s="47" t="s">
        <v>526</v>
      </c>
      <c r="C321" s="48"/>
      <c r="D321" s="49"/>
      <c r="E321" s="2"/>
      <c r="F321" s="1" t="s">
        <v>168</v>
      </c>
      <c r="G321" s="1" t="s">
        <v>19</v>
      </c>
      <c r="H321" s="1" t="s">
        <v>525</v>
      </c>
      <c r="I321" s="1"/>
      <c r="J321" s="44">
        <f>J322</f>
        <v>1800</v>
      </c>
    </row>
    <row r="322" spans="1:10" ht="24" customHeight="1" x14ac:dyDescent="0.2">
      <c r="A322" s="18"/>
      <c r="B322" s="47" t="s">
        <v>115</v>
      </c>
      <c r="C322" s="48"/>
      <c r="D322" s="49"/>
      <c r="E322" s="2"/>
      <c r="F322" s="1" t="s">
        <v>168</v>
      </c>
      <c r="G322" s="1" t="s">
        <v>19</v>
      </c>
      <c r="H322" s="1" t="s">
        <v>525</v>
      </c>
      <c r="I322" s="1" t="s">
        <v>103</v>
      </c>
      <c r="J322" s="44">
        <v>1800</v>
      </c>
    </row>
    <row r="323" spans="1:10" ht="54.75" customHeight="1" x14ac:dyDescent="0.2">
      <c r="A323" s="18"/>
      <c r="B323" s="47" t="s">
        <v>508</v>
      </c>
      <c r="C323" s="48"/>
      <c r="D323" s="49"/>
      <c r="E323" s="2"/>
      <c r="F323" s="1" t="s">
        <v>168</v>
      </c>
      <c r="G323" s="1" t="s">
        <v>19</v>
      </c>
      <c r="H323" s="1" t="s">
        <v>257</v>
      </c>
      <c r="I323" s="1" t="s">
        <v>79</v>
      </c>
      <c r="J323" s="44">
        <v>2150</v>
      </c>
    </row>
    <row r="324" spans="1:10" ht="24" customHeight="1" x14ac:dyDescent="0.2">
      <c r="A324" s="18"/>
      <c r="B324" s="47" t="s">
        <v>256</v>
      </c>
      <c r="C324" s="48"/>
      <c r="D324" s="49"/>
      <c r="E324" s="1"/>
      <c r="F324" s="1" t="s">
        <v>168</v>
      </c>
      <c r="G324" s="1" t="s">
        <v>19</v>
      </c>
      <c r="H324" s="1" t="s">
        <v>257</v>
      </c>
      <c r="I324" s="1" t="s">
        <v>103</v>
      </c>
      <c r="J324" s="44">
        <v>19352.831910000001</v>
      </c>
    </row>
    <row r="325" spans="1:10" ht="24" customHeight="1" x14ac:dyDescent="0.2">
      <c r="A325" s="18"/>
      <c r="B325" s="47" t="s">
        <v>476</v>
      </c>
      <c r="C325" s="48"/>
      <c r="D325" s="49"/>
      <c r="E325" s="1"/>
      <c r="F325" s="1" t="s">
        <v>168</v>
      </c>
      <c r="G325" s="1" t="s">
        <v>19</v>
      </c>
      <c r="H325" s="1" t="s">
        <v>258</v>
      </c>
      <c r="I325" s="1" t="s">
        <v>103</v>
      </c>
      <c r="J325" s="44">
        <v>11276.9614</v>
      </c>
    </row>
    <row r="326" spans="1:10" ht="23.25" customHeight="1" x14ac:dyDescent="0.2">
      <c r="A326" s="18"/>
      <c r="B326" s="47" t="s">
        <v>259</v>
      </c>
      <c r="C326" s="48"/>
      <c r="D326" s="49"/>
      <c r="E326" s="1"/>
      <c r="F326" s="1" t="s">
        <v>168</v>
      </c>
      <c r="G326" s="1" t="s">
        <v>19</v>
      </c>
      <c r="H326" s="1" t="s">
        <v>260</v>
      </c>
      <c r="I326" s="1" t="s">
        <v>103</v>
      </c>
      <c r="J326" s="44">
        <f>8999.1+3000</f>
        <v>11999.1</v>
      </c>
    </row>
    <row r="327" spans="1:10" ht="36.75" customHeight="1" x14ac:dyDescent="0.2">
      <c r="A327" s="18"/>
      <c r="B327" s="47" t="s">
        <v>261</v>
      </c>
      <c r="C327" s="48"/>
      <c r="D327" s="49"/>
      <c r="E327" s="1"/>
      <c r="F327" s="1" t="s">
        <v>168</v>
      </c>
      <c r="G327" s="1" t="s">
        <v>19</v>
      </c>
      <c r="H327" s="1" t="s">
        <v>262</v>
      </c>
      <c r="I327" s="1" t="s">
        <v>103</v>
      </c>
      <c r="J327" s="44">
        <f>5042.72+1670</f>
        <v>6712.72</v>
      </c>
    </row>
    <row r="328" spans="1:10" ht="36.75" customHeight="1" x14ac:dyDescent="0.2">
      <c r="A328" s="18"/>
      <c r="B328" s="47" t="s">
        <v>478</v>
      </c>
      <c r="C328" s="48"/>
      <c r="D328" s="49"/>
      <c r="E328" s="1"/>
      <c r="F328" s="1" t="s">
        <v>168</v>
      </c>
      <c r="G328" s="1" t="s">
        <v>19</v>
      </c>
      <c r="H328" s="1" t="s">
        <v>263</v>
      </c>
      <c r="I328" s="1" t="s">
        <v>103</v>
      </c>
      <c r="J328" s="44">
        <v>50883.3</v>
      </c>
    </row>
    <row r="329" spans="1:10" ht="48" customHeight="1" x14ac:dyDescent="0.2">
      <c r="A329" s="18"/>
      <c r="B329" s="47" t="s">
        <v>477</v>
      </c>
      <c r="C329" s="48"/>
      <c r="D329" s="49"/>
      <c r="E329" s="1"/>
      <c r="F329" s="1" t="s">
        <v>168</v>
      </c>
      <c r="G329" s="1" t="s">
        <v>19</v>
      </c>
      <c r="H329" s="1" t="s">
        <v>264</v>
      </c>
      <c r="I329" s="1" t="s">
        <v>103</v>
      </c>
      <c r="J329" s="44">
        <v>15340.8</v>
      </c>
    </row>
    <row r="330" spans="1:10" ht="36" customHeight="1" x14ac:dyDescent="0.2">
      <c r="A330" s="18"/>
      <c r="B330" s="47" t="s">
        <v>58</v>
      </c>
      <c r="C330" s="48"/>
      <c r="D330" s="49"/>
      <c r="E330" s="2"/>
      <c r="F330" s="1" t="s">
        <v>168</v>
      </c>
      <c r="G330" s="1" t="s">
        <v>19</v>
      </c>
      <c r="H330" s="1" t="s">
        <v>255</v>
      </c>
      <c r="I330" s="1"/>
      <c r="J330" s="44">
        <f>J331+J332+J333</f>
        <v>139460.6</v>
      </c>
    </row>
    <row r="331" spans="1:10" ht="99.75" customHeight="1" x14ac:dyDescent="0.2">
      <c r="A331" s="18"/>
      <c r="B331" s="47" t="s">
        <v>479</v>
      </c>
      <c r="C331" s="48"/>
      <c r="D331" s="49"/>
      <c r="E331" s="2"/>
      <c r="F331" s="1" t="s">
        <v>168</v>
      </c>
      <c r="G331" s="1" t="s">
        <v>19</v>
      </c>
      <c r="H331" s="1" t="s">
        <v>265</v>
      </c>
      <c r="I331" s="1" t="s">
        <v>103</v>
      </c>
      <c r="J331" s="44">
        <v>1213.8</v>
      </c>
    </row>
    <row r="332" spans="1:10" x14ac:dyDescent="0.2">
      <c r="A332" s="18"/>
      <c r="B332" s="47" t="s">
        <v>266</v>
      </c>
      <c r="C332" s="48"/>
      <c r="D332" s="49"/>
      <c r="E332" s="2"/>
      <c r="F332" s="1" t="s">
        <v>168</v>
      </c>
      <c r="G332" s="1" t="s">
        <v>19</v>
      </c>
      <c r="H332" s="1" t="s">
        <v>267</v>
      </c>
      <c r="I332" s="1" t="s">
        <v>103</v>
      </c>
      <c r="J332" s="44">
        <v>106180.3</v>
      </c>
    </row>
    <row r="333" spans="1:10" ht="24" customHeight="1" x14ac:dyDescent="0.2">
      <c r="A333" s="18"/>
      <c r="B333" s="47" t="s">
        <v>480</v>
      </c>
      <c r="C333" s="48"/>
      <c r="D333" s="49"/>
      <c r="E333" s="2"/>
      <c r="F333" s="1" t="s">
        <v>168</v>
      </c>
      <c r="G333" s="1" t="s">
        <v>19</v>
      </c>
      <c r="H333" s="1" t="s">
        <v>268</v>
      </c>
      <c r="I333" s="1" t="s">
        <v>103</v>
      </c>
      <c r="J333" s="44">
        <v>32066.5</v>
      </c>
    </row>
    <row r="334" spans="1:10" ht="33" customHeight="1" x14ac:dyDescent="0.2">
      <c r="A334" s="18"/>
      <c r="B334" s="47" t="s">
        <v>438</v>
      </c>
      <c r="C334" s="48"/>
      <c r="D334" s="49"/>
      <c r="E334" s="2"/>
      <c r="F334" s="1" t="s">
        <v>168</v>
      </c>
      <c r="G334" s="1" t="s">
        <v>19</v>
      </c>
      <c r="H334" s="1" t="s">
        <v>437</v>
      </c>
      <c r="I334" s="1"/>
      <c r="J334" s="44">
        <f>J335</f>
        <v>101010.1011</v>
      </c>
    </row>
    <row r="335" spans="1:10" ht="23.25" customHeight="1" x14ac:dyDescent="0.2">
      <c r="A335" s="18"/>
      <c r="B335" s="47" t="s">
        <v>204</v>
      </c>
      <c r="C335" s="48"/>
      <c r="D335" s="49"/>
      <c r="E335" s="2"/>
      <c r="F335" s="1" t="s">
        <v>168</v>
      </c>
      <c r="G335" s="1" t="s">
        <v>19</v>
      </c>
      <c r="H335" s="1" t="s">
        <v>437</v>
      </c>
      <c r="I335" s="1" t="s">
        <v>79</v>
      </c>
      <c r="J335" s="44">
        <v>101010.1011</v>
      </c>
    </row>
    <row r="336" spans="1:10" ht="72.75" customHeight="1" x14ac:dyDescent="0.2">
      <c r="A336" s="18"/>
      <c r="B336" s="47" t="s">
        <v>481</v>
      </c>
      <c r="C336" s="48"/>
      <c r="D336" s="49"/>
      <c r="E336" s="2"/>
      <c r="F336" s="1" t="s">
        <v>168</v>
      </c>
      <c r="G336" s="1" t="s">
        <v>19</v>
      </c>
      <c r="H336" s="1" t="s">
        <v>455</v>
      </c>
      <c r="I336" s="1"/>
      <c r="J336" s="44">
        <f>J337</f>
        <v>14911.944299999999</v>
      </c>
    </row>
    <row r="337" spans="1:10" ht="24.75" customHeight="1" x14ac:dyDescent="0.2">
      <c r="A337" s="18"/>
      <c r="B337" s="47" t="s">
        <v>112</v>
      </c>
      <c r="C337" s="48"/>
      <c r="D337" s="49"/>
      <c r="E337" s="2"/>
      <c r="F337" s="1" t="s">
        <v>168</v>
      </c>
      <c r="G337" s="1" t="s">
        <v>19</v>
      </c>
      <c r="H337" s="1" t="s">
        <v>455</v>
      </c>
      <c r="I337" s="1" t="s">
        <v>103</v>
      </c>
      <c r="J337" s="44">
        <v>14911.944299999999</v>
      </c>
    </row>
    <row r="338" spans="1:10" ht="70.5" customHeight="1" x14ac:dyDescent="0.2">
      <c r="A338" s="18"/>
      <c r="B338" s="47" t="s">
        <v>528</v>
      </c>
      <c r="C338" s="48"/>
      <c r="D338" s="49"/>
      <c r="E338" s="2"/>
      <c r="F338" s="1" t="s">
        <v>168</v>
      </c>
      <c r="G338" s="1" t="s">
        <v>19</v>
      </c>
      <c r="H338" s="1" t="s">
        <v>527</v>
      </c>
      <c r="I338" s="1"/>
      <c r="J338" s="44">
        <f>J339</f>
        <v>4556</v>
      </c>
    </row>
    <row r="339" spans="1:10" ht="24.75" customHeight="1" x14ac:dyDescent="0.2">
      <c r="A339" s="18"/>
      <c r="B339" s="47" t="s">
        <v>112</v>
      </c>
      <c r="C339" s="48"/>
      <c r="D339" s="49"/>
      <c r="E339" s="2"/>
      <c r="F339" s="1" t="s">
        <v>168</v>
      </c>
      <c r="G339" s="1" t="s">
        <v>19</v>
      </c>
      <c r="H339" s="1" t="s">
        <v>527</v>
      </c>
      <c r="I339" s="1" t="s">
        <v>103</v>
      </c>
      <c r="J339" s="44">
        <v>4556</v>
      </c>
    </row>
    <row r="340" spans="1:10" ht="35.25" customHeight="1" x14ac:dyDescent="0.2">
      <c r="A340" s="18"/>
      <c r="B340" s="47" t="s">
        <v>395</v>
      </c>
      <c r="C340" s="48"/>
      <c r="D340" s="49"/>
      <c r="E340" s="2"/>
      <c r="F340" s="1" t="s">
        <v>168</v>
      </c>
      <c r="G340" s="1" t="s">
        <v>19</v>
      </c>
      <c r="H340" s="1" t="s">
        <v>269</v>
      </c>
      <c r="I340" s="1"/>
      <c r="J340" s="44">
        <f>J341</f>
        <v>25</v>
      </c>
    </row>
    <row r="341" spans="1:10" ht="35.25" customHeight="1" x14ac:dyDescent="0.2">
      <c r="A341" s="18"/>
      <c r="B341" s="47" t="s">
        <v>395</v>
      </c>
      <c r="C341" s="48"/>
      <c r="D341" s="49"/>
      <c r="E341" s="2"/>
      <c r="F341" s="1" t="s">
        <v>168</v>
      </c>
      <c r="G341" s="1" t="s">
        <v>19</v>
      </c>
      <c r="H341" s="1" t="s">
        <v>270</v>
      </c>
      <c r="I341" s="1" t="s">
        <v>103</v>
      </c>
      <c r="J341" s="44">
        <v>25</v>
      </c>
    </row>
    <row r="342" spans="1:10" ht="34.5" customHeight="1" x14ac:dyDescent="0.2">
      <c r="A342" s="18"/>
      <c r="B342" s="47" t="s">
        <v>396</v>
      </c>
      <c r="C342" s="48"/>
      <c r="D342" s="49"/>
      <c r="E342" s="2"/>
      <c r="F342" s="1" t="s">
        <v>168</v>
      </c>
      <c r="G342" s="1" t="s">
        <v>19</v>
      </c>
      <c r="H342" s="1" t="s">
        <v>272</v>
      </c>
      <c r="I342" s="1"/>
      <c r="J342" s="44">
        <f>J343</f>
        <v>10</v>
      </c>
    </row>
    <row r="343" spans="1:10" ht="24.75" customHeight="1" x14ac:dyDescent="0.2">
      <c r="A343" s="18"/>
      <c r="B343" s="47" t="s">
        <v>112</v>
      </c>
      <c r="C343" s="48"/>
      <c r="D343" s="49"/>
      <c r="E343" s="2"/>
      <c r="F343" s="1" t="s">
        <v>168</v>
      </c>
      <c r="G343" s="1" t="s">
        <v>19</v>
      </c>
      <c r="H343" s="1" t="s">
        <v>272</v>
      </c>
      <c r="I343" s="1" t="s">
        <v>103</v>
      </c>
      <c r="J343" s="44">
        <v>10</v>
      </c>
    </row>
    <row r="344" spans="1:10" ht="24.75" customHeight="1" x14ac:dyDescent="0.2">
      <c r="A344" s="18"/>
      <c r="B344" s="47" t="s">
        <v>57</v>
      </c>
      <c r="C344" s="48"/>
      <c r="D344" s="49"/>
      <c r="E344" s="2"/>
      <c r="F344" s="1" t="s">
        <v>168</v>
      </c>
      <c r="G344" s="1" t="s">
        <v>19</v>
      </c>
      <c r="H344" s="1" t="s">
        <v>133</v>
      </c>
      <c r="I344" s="1"/>
      <c r="J344" s="44">
        <f>J345+J346</f>
        <v>2156.0239999999999</v>
      </c>
    </row>
    <row r="345" spans="1:10" ht="47.25" customHeight="1" x14ac:dyDescent="0.2">
      <c r="A345" s="18"/>
      <c r="B345" s="47" t="s">
        <v>134</v>
      </c>
      <c r="C345" s="48"/>
      <c r="D345" s="49"/>
      <c r="E345" s="22"/>
      <c r="F345" s="1" t="s">
        <v>168</v>
      </c>
      <c r="G345" s="1" t="s">
        <v>19</v>
      </c>
      <c r="H345" s="1" t="s">
        <v>135</v>
      </c>
      <c r="I345" s="1" t="s">
        <v>103</v>
      </c>
      <c r="J345" s="44">
        <v>1861.6</v>
      </c>
    </row>
    <row r="346" spans="1:10" x14ac:dyDescent="0.2">
      <c r="A346" s="18"/>
      <c r="B346" s="53" t="s">
        <v>67</v>
      </c>
      <c r="C346" s="54"/>
      <c r="D346" s="55"/>
      <c r="E346" s="22"/>
      <c r="F346" s="1" t="s">
        <v>168</v>
      </c>
      <c r="G346" s="1" t="s">
        <v>19</v>
      </c>
      <c r="H346" s="1" t="s">
        <v>68</v>
      </c>
      <c r="I346" s="1"/>
      <c r="J346" s="44">
        <f>J347</f>
        <v>294.42399999999998</v>
      </c>
    </row>
    <row r="347" spans="1:10" x14ac:dyDescent="0.2">
      <c r="A347" s="18"/>
      <c r="B347" s="47" t="s">
        <v>112</v>
      </c>
      <c r="C347" s="48"/>
      <c r="D347" s="49"/>
      <c r="E347" s="22"/>
      <c r="F347" s="1" t="s">
        <v>168</v>
      </c>
      <c r="G347" s="1" t="s">
        <v>19</v>
      </c>
      <c r="H347" s="1" t="s">
        <v>68</v>
      </c>
      <c r="I347" s="1" t="s">
        <v>103</v>
      </c>
      <c r="J347" s="44">
        <v>294.42399999999998</v>
      </c>
    </row>
    <row r="348" spans="1:10" x14ac:dyDescent="0.2">
      <c r="A348" s="18"/>
      <c r="B348" s="70" t="s">
        <v>273</v>
      </c>
      <c r="C348" s="71"/>
      <c r="D348" s="72"/>
      <c r="E348" s="2"/>
      <c r="F348" s="2" t="s">
        <v>168</v>
      </c>
      <c r="G348" s="2" t="s">
        <v>65</v>
      </c>
      <c r="H348" s="2"/>
      <c r="I348" s="19"/>
      <c r="J348" s="19">
        <f>J349+J389+J386</f>
        <v>538676.78683999996</v>
      </c>
    </row>
    <row r="349" spans="1:10" ht="24.75" customHeight="1" x14ac:dyDescent="0.2">
      <c r="A349" s="18"/>
      <c r="B349" s="47" t="s">
        <v>274</v>
      </c>
      <c r="C349" s="48"/>
      <c r="D349" s="49"/>
      <c r="E349" s="2"/>
      <c r="F349" s="1" t="s">
        <v>168</v>
      </c>
      <c r="G349" s="1" t="s">
        <v>65</v>
      </c>
      <c r="H349" s="1" t="s">
        <v>253</v>
      </c>
      <c r="I349" s="1"/>
      <c r="J349" s="44">
        <f>J350+J374+J378+J380+J382+J384</f>
        <v>502268.00883999997</v>
      </c>
    </row>
    <row r="350" spans="1:10" ht="23.25" customHeight="1" x14ac:dyDescent="0.2">
      <c r="A350" s="18"/>
      <c r="B350" s="47" t="s">
        <v>275</v>
      </c>
      <c r="C350" s="48"/>
      <c r="D350" s="49"/>
      <c r="E350" s="2"/>
      <c r="F350" s="1" t="s">
        <v>168</v>
      </c>
      <c r="G350" s="1" t="s">
        <v>65</v>
      </c>
      <c r="H350" s="1" t="s">
        <v>276</v>
      </c>
      <c r="I350" s="1"/>
      <c r="J350" s="44">
        <f>J351</f>
        <v>487201.20883999998</v>
      </c>
    </row>
    <row r="351" spans="1:10" ht="36.75" customHeight="1" x14ac:dyDescent="0.2">
      <c r="A351" s="18"/>
      <c r="B351" s="47" t="s">
        <v>277</v>
      </c>
      <c r="C351" s="79"/>
      <c r="D351" s="80"/>
      <c r="E351" s="2"/>
      <c r="F351" s="1" t="s">
        <v>168</v>
      </c>
      <c r="G351" s="1" t="s">
        <v>65</v>
      </c>
      <c r="H351" s="1" t="s">
        <v>276</v>
      </c>
      <c r="I351" s="1"/>
      <c r="J351" s="44">
        <f>J352+J353+J354+J355+J356+J357+J358+J360+J364+J366+J368+J370+J372+J376</f>
        <v>487201.20883999998</v>
      </c>
    </row>
    <row r="352" spans="1:10" ht="35.25" customHeight="1" x14ac:dyDescent="0.2">
      <c r="A352" s="18"/>
      <c r="B352" s="47" t="s">
        <v>277</v>
      </c>
      <c r="C352" s="48"/>
      <c r="D352" s="49"/>
      <c r="E352" s="2"/>
      <c r="F352" s="1" t="s">
        <v>168</v>
      </c>
      <c r="G352" s="1" t="s">
        <v>65</v>
      </c>
      <c r="H352" s="1" t="s">
        <v>278</v>
      </c>
      <c r="I352" s="1" t="s">
        <v>103</v>
      </c>
      <c r="J352" s="44">
        <v>16308.56508</v>
      </c>
    </row>
    <row r="353" spans="1:10" ht="35.25" customHeight="1" x14ac:dyDescent="0.2">
      <c r="A353" s="18"/>
      <c r="B353" s="47" t="s">
        <v>482</v>
      </c>
      <c r="C353" s="48"/>
      <c r="D353" s="49"/>
      <c r="E353" s="2"/>
      <c r="F353" s="1" t="s">
        <v>168</v>
      </c>
      <c r="G353" s="1" t="s">
        <v>65</v>
      </c>
      <c r="H353" s="1" t="s">
        <v>279</v>
      </c>
      <c r="I353" s="1" t="s">
        <v>103</v>
      </c>
      <c r="J353" s="44">
        <v>1569.45796</v>
      </c>
    </row>
    <row r="354" spans="1:10" ht="36.75" customHeight="1" x14ac:dyDescent="0.2">
      <c r="A354" s="18"/>
      <c r="B354" s="47" t="s">
        <v>280</v>
      </c>
      <c r="C354" s="48"/>
      <c r="D354" s="49"/>
      <c r="E354" s="2"/>
      <c r="F354" s="1" t="s">
        <v>168</v>
      </c>
      <c r="G354" s="1" t="s">
        <v>65</v>
      </c>
      <c r="H354" s="1" t="s">
        <v>281</v>
      </c>
      <c r="I354" s="1" t="s">
        <v>103</v>
      </c>
      <c r="J354" s="44">
        <f>14229.8+5224.50304</f>
        <v>19454.303039999999</v>
      </c>
    </row>
    <row r="355" spans="1:10" ht="59.25" customHeight="1" x14ac:dyDescent="0.2">
      <c r="A355" s="18"/>
      <c r="B355" s="47" t="s">
        <v>282</v>
      </c>
      <c r="C355" s="48"/>
      <c r="D355" s="49"/>
      <c r="E355" s="2"/>
      <c r="F355" s="1" t="s">
        <v>168</v>
      </c>
      <c r="G355" s="1" t="s">
        <v>65</v>
      </c>
      <c r="H355" s="1" t="s">
        <v>283</v>
      </c>
      <c r="I355" s="1" t="s">
        <v>103</v>
      </c>
      <c r="J355" s="44">
        <f>7275.335+2420.3</f>
        <v>9695.6350000000002</v>
      </c>
    </row>
    <row r="356" spans="1:10" ht="48" customHeight="1" x14ac:dyDescent="0.2">
      <c r="A356" s="18"/>
      <c r="B356" s="47" t="s">
        <v>483</v>
      </c>
      <c r="C356" s="48"/>
      <c r="D356" s="49"/>
      <c r="E356" s="2"/>
      <c r="F356" s="1" t="s">
        <v>168</v>
      </c>
      <c r="G356" s="1" t="s">
        <v>65</v>
      </c>
      <c r="H356" s="1" t="s">
        <v>284</v>
      </c>
      <c r="I356" s="1" t="s">
        <v>103</v>
      </c>
      <c r="J356" s="44">
        <v>37752.9</v>
      </c>
    </row>
    <row r="357" spans="1:10" ht="45.75" customHeight="1" x14ac:dyDescent="0.2">
      <c r="A357" s="18"/>
      <c r="B357" s="47" t="s">
        <v>484</v>
      </c>
      <c r="C357" s="48"/>
      <c r="D357" s="49"/>
      <c r="E357" s="2"/>
      <c r="F357" s="1" t="s">
        <v>168</v>
      </c>
      <c r="G357" s="1" t="s">
        <v>65</v>
      </c>
      <c r="H357" s="1" t="s">
        <v>285</v>
      </c>
      <c r="I357" s="1" t="s">
        <v>103</v>
      </c>
      <c r="J357" s="44">
        <v>11402.8</v>
      </c>
    </row>
    <row r="358" spans="1:10" ht="35.25" customHeight="1" x14ac:dyDescent="0.2">
      <c r="A358" s="18"/>
      <c r="B358" s="81" t="s">
        <v>286</v>
      </c>
      <c r="C358" s="82"/>
      <c r="D358" s="83"/>
      <c r="E358" s="2"/>
      <c r="F358" s="1" t="s">
        <v>168</v>
      </c>
      <c r="G358" s="1" t="s">
        <v>65</v>
      </c>
      <c r="H358" s="1" t="s">
        <v>440</v>
      </c>
      <c r="I358" s="1"/>
      <c r="J358" s="44">
        <f>J359</f>
        <v>36716.400000000001</v>
      </c>
    </row>
    <row r="359" spans="1:10" ht="24.75" customHeight="1" x14ac:dyDescent="0.2">
      <c r="A359" s="18"/>
      <c r="B359" s="47" t="s">
        <v>287</v>
      </c>
      <c r="C359" s="48"/>
      <c r="D359" s="49"/>
      <c r="E359" s="2"/>
      <c r="F359" s="1" t="s">
        <v>168</v>
      </c>
      <c r="G359" s="1" t="s">
        <v>65</v>
      </c>
      <c r="H359" s="1" t="s">
        <v>440</v>
      </c>
      <c r="I359" s="1" t="s">
        <v>103</v>
      </c>
      <c r="J359" s="44">
        <v>36716.400000000001</v>
      </c>
    </row>
    <row r="360" spans="1:10" ht="34.5" customHeight="1" x14ac:dyDescent="0.2">
      <c r="A360" s="18"/>
      <c r="B360" s="47" t="s">
        <v>58</v>
      </c>
      <c r="C360" s="48"/>
      <c r="D360" s="49"/>
      <c r="E360" s="2"/>
      <c r="F360" s="1" t="s">
        <v>168</v>
      </c>
      <c r="G360" s="1" t="s">
        <v>65</v>
      </c>
      <c r="H360" s="1" t="s">
        <v>288</v>
      </c>
      <c r="I360" s="1"/>
      <c r="J360" s="44">
        <f>J361+J362+J363</f>
        <v>315429.8</v>
      </c>
    </row>
    <row r="361" spans="1:10" ht="57" customHeight="1" x14ac:dyDescent="0.2">
      <c r="A361" s="18"/>
      <c r="B361" s="47" t="s">
        <v>289</v>
      </c>
      <c r="C361" s="48"/>
      <c r="D361" s="49"/>
      <c r="E361" s="2"/>
      <c r="F361" s="1" t="s">
        <v>168</v>
      </c>
      <c r="G361" s="1" t="s">
        <v>65</v>
      </c>
      <c r="H361" s="1" t="s">
        <v>290</v>
      </c>
      <c r="I361" s="1" t="s">
        <v>103</v>
      </c>
      <c r="J361" s="44">
        <v>3283.9</v>
      </c>
    </row>
    <row r="362" spans="1:10" x14ac:dyDescent="0.2">
      <c r="A362" s="18"/>
      <c r="B362" s="47" t="s">
        <v>397</v>
      </c>
      <c r="C362" s="48"/>
      <c r="D362" s="49"/>
      <c r="E362" s="2"/>
      <c r="F362" s="1" t="s">
        <v>168</v>
      </c>
      <c r="G362" s="1" t="s">
        <v>65</v>
      </c>
      <c r="H362" s="1" t="s">
        <v>291</v>
      </c>
      <c r="I362" s="1" t="s">
        <v>103</v>
      </c>
      <c r="J362" s="44">
        <v>239743.4</v>
      </c>
    </row>
    <row r="363" spans="1:10" x14ac:dyDescent="0.2">
      <c r="A363" s="18"/>
      <c r="B363" s="47" t="s">
        <v>398</v>
      </c>
      <c r="C363" s="48"/>
      <c r="D363" s="49"/>
      <c r="E363" s="2"/>
      <c r="F363" s="1" t="s">
        <v>168</v>
      </c>
      <c r="G363" s="1" t="s">
        <v>65</v>
      </c>
      <c r="H363" s="1" t="s">
        <v>292</v>
      </c>
      <c r="I363" s="1" t="s">
        <v>103</v>
      </c>
      <c r="J363" s="44">
        <v>72402.5</v>
      </c>
    </row>
    <row r="364" spans="1:10" ht="48" customHeight="1" x14ac:dyDescent="0.2">
      <c r="A364" s="18"/>
      <c r="B364" s="47" t="s">
        <v>293</v>
      </c>
      <c r="C364" s="48"/>
      <c r="D364" s="49"/>
      <c r="E364" s="2"/>
      <c r="F364" s="1" t="s">
        <v>168</v>
      </c>
      <c r="G364" s="1" t="s">
        <v>65</v>
      </c>
      <c r="H364" s="1" t="s">
        <v>294</v>
      </c>
      <c r="I364" s="1"/>
      <c r="J364" s="44">
        <f>J365</f>
        <v>19761.095109999998</v>
      </c>
    </row>
    <row r="365" spans="1:10" x14ac:dyDescent="0.2">
      <c r="A365" s="18"/>
      <c r="B365" s="47" t="s">
        <v>115</v>
      </c>
      <c r="C365" s="48"/>
      <c r="D365" s="49"/>
      <c r="E365" s="2"/>
      <c r="F365" s="1" t="s">
        <v>168</v>
      </c>
      <c r="G365" s="1" t="s">
        <v>65</v>
      </c>
      <c r="H365" s="1" t="s">
        <v>294</v>
      </c>
      <c r="I365" s="1" t="s">
        <v>103</v>
      </c>
      <c r="J365" s="44">
        <v>19761.095109999998</v>
      </c>
    </row>
    <row r="366" spans="1:10" ht="45.75" customHeight="1" x14ac:dyDescent="0.2">
      <c r="A366" s="18"/>
      <c r="B366" s="47" t="s">
        <v>399</v>
      </c>
      <c r="C366" s="48"/>
      <c r="D366" s="49"/>
      <c r="E366" s="8"/>
      <c r="F366" s="1" t="s">
        <v>168</v>
      </c>
      <c r="G366" s="1" t="s">
        <v>65</v>
      </c>
      <c r="H366" s="1" t="s">
        <v>295</v>
      </c>
      <c r="I366" s="1"/>
      <c r="J366" s="44">
        <f>J367</f>
        <v>150</v>
      </c>
    </row>
    <row r="367" spans="1:10" ht="23.25" customHeight="1" x14ac:dyDescent="0.2">
      <c r="A367" s="18"/>
      <c r="B367" s="47" t="s">
        <v>112</v>
      </c>
      <c r="C367" s="48"/>
      <c r="D367" s="49"/>
      <c r="E367" s="8"/>
      <c r="F367" s="1" t="s">
        <v>168</v>
      </c>
      <c r="G367" s="1" t="s">
        <v>65</v>
      </c>
      <c r="H367" s="1" t="s">
        <v>295</v>
      </c>
      <c r="I367" s="1" t="s">
        <v>103</v>
      </c>
      <c r="J367" s="44">
        <v>150</v>
      </c>
    </row>
    <row r="368" spans="1:10" ht="63" customHeight="1" x14ac:dyDescent="0.2">
      <c r="A368" s="18"/>
      <c r="B368" s="47" t="s">
        <v>485</v>
      </c>
      <c r="C368" s="48"/>
      <c r="D368" s="49"/>
      <c r="E368" s="8"/>
      <c r="F368" s="1" t="s">
        <v>168</v>
      </c>
      <c r="G368" s="1" t="s">
        <v>65</v>
      </c>
      <c r="H368" s="1" t="s">
        <v>435</v>
      </c>
      <c r="I368" s="1"/>
      <c r="J368" s="44">
        <f>J369</f>
        <v>2924.0399499999999</v>
      </c>
    </row>
    <row r="369" spans="1:10" ht="30" customHeight="1" x14ac:dyDescent="0.2">
      <c r="A369" s="18"/>
      <c r="B369" s="47" t="s">
        <v>112</v>
      </c>
      <c r="C369" s="48"/>
      <c r="D369" s="49"/>
      <c r="E369" s="8"/>
      <c r="F369" s="1" t="s">
        <v>168</v>
      </c>
      <c r="G369" s="1" t="s">
        <v>65</v>
      </c>
      <c r="H369" s="1" t="s">
        <v>435</v>
      </c>
      <c r="I369" s="1" t="s">
        <v>103</v>
      </c>
      <c r="J369" s="44">
        <v>2924.0399499999999</v>
      </c>
    </row>
    <row r="370" spans="1:10" ht="24" customHeight="1" x14ac:dyDescent="0.2">
      <c r="A370" s="18"/>
      <c r="B370" s="50" t="s">
        <v>297</v>
      </c>
      <c r="C370" s="51"/>
      <c r="D370" s="52"/>
      <c r="E370" s="2"/>
      <c r="F370" s="1" t="s">
        <v>168</v>
      </c>
      <c r="G370" s="1" t="s">
        <v>65</v>
      </c>
      <c r="H370" s="1" t="s">
        <v>436</v>
      </c>
      <c r="I370" s="1"/>
      <c r="J370" s="44">
        <f>J371</f>
        <v>14661.7127</v>
      </c>
    </row>
    <row r="371" spans="1:10" x14ac:dyDescent="0.2">
      <c r="A371" s="18"/>
      <c r="B371" s="50" t="s">
        <v>115</v>
      </c>
      <c r="C371" s="51"/>
      <c r="D371" s="52"/>
      <c r="E371" s="2"/>
      <c r="F371" s="1" t="s">
        <v>168</v>
      </c>
      <c r="G371" s="1" t="s">
        <v>65</v>
      </c>
      <c r="H371" s="1" t="s">
        <v>436</v>
      </c>
      <c r="I371" s="1" t="s">
        <v>103</v>
      </c>
      <c r="J371" s="44">
        <v>14661.7127</v>
      </c>
    </row>
    <row r="372" spans="1:10" ht="135.75" customHeight="1" x14ac:dyDescent="0.2">
      <c r="A372" s="18"/>
      <c r="B372" s="50" t="s">
        <v>486</v>
      </c>
      <c r="C372" s="51"/>
      <c r="D372" s="52"/>
      <c r="E372" s="2"/>
      <c r="F372" s="1" t="s">
        <v>168</v>
      </c>
      <c r="G372" s="1" t="s">
        <v>65</v>
      </c>
      <c r="H372" s="1" t="s">
        <v>459</v>
      </c>
      <c r="I372" s="1"/>
      <c r="J372" s="44">
        <f>J373</f>
        <v>974.5</v>
      </c>
    </row>
    <row r="373" spans="1:10" ht="21.75" customHeight="1" x14ac:dyDescent="0.2">
      <c r="A373" s="18"/>
      <c r="B373" s="47" t="s">
        <v>112</v>
      </c>
      <c r="C373" s="48"/>
      <c r="D373" s="49"/>
      <c r="E373" s="2"/>
      <c r="F373" s="1" t="s">
        <v>168</v>
      </c>
      <c r="G373" s="1" t="s">
        <v>65</v>
      </c>
      <c r="H373" s="1" t="s">
        <v>459</v>
      </c>
      <c r="I373" s="1" t="s">
        <v>103</v>
      </c>
      <c r="J373" s="44">
        <v>974.5</v>
      </c>
    </row>
    <row r="374" spans="1:10" ht="36" customHeight="1" x14ac:dyDescent="0.2">
      <c r="A374" s="18"/>
      <c r="B374" s="47" t="s">
        <v>406</v>
      </c>
      <c r="C374" s="48"/>
      <c r="D374" s="49"/>
      <c r="E374" s="2"/>
      <c r="F374" s="1" t="s">
        <v>168</v>
      </c>
      <c r="G374" s="1" t="s">
        <v>65</v>
      </c>
      <c r="H374" s="1" t="s">
        <v>270</v>
      </c>
      <c r="I374" s="1"/>
      <c r="J374" s="44">
        <f>J375</f>
        <v>25</v>
      </c>
    </row>
    <row r="375" spans="1:10" ht="24.75" customHeight="1" x14ac:dyDescent="0.2">
      <c r="A375" s="18"/>
      <c r="B375" s="47" t="s">
        <v>112</v>
      </c>
      <c r="C375" s="48"/>
      <c r="D375" s="49"/>
      <c r="E375" s="2"/>
      <c r="F375" s="1" t="s">
        <v>168</v>
      </c>
      <c r="G375" s="1" t="s">
        <v>65</v>
      </c>
      <c r="H375" s="1" t="s">
        <v>270</v>
      </c>
      <c r="I375" s="1" t="s">
        <v>103</v>
      </c>
      <c r="J375" s="44">
        <v>25</v>
      </c>
    </row>
    <row r="376" spans="1:10" ht="54" customHeight="1" x14ac:dyDescent="0.2">
      <c r="A376" s="18"/>
      <c r="B376" s="47" t="s">
        <v>510</v>
      </c>
      <c r="C376" s="48"/>
      <c r="D376" s="49"/>
      <c r="E376" s="2"/>
      <c r="F376" s="1" t="s">
        <v>168</v>
      </c>
      <c r="G376" s="1" t="s">
        <v>65</v>
      </c>
      <c r="H376" s="1" t="s">
        <v>509</v>
      </c>
      <c r="I376" s="1"/>
      <c r="J376" s="44">
        <f>J377</f>
        <v>400</v>
      </c>
    </row>
    <row r="377" spans="1:10" ht="38.25" customHeight="1" x14ac:dyDescent="0.2">
      <c r="A377" s="18"/>
      <c r="B377" s="47" t="s">
        <v>112</v>
      </c>
      <c r="C377" s="48"/>
      <c r="D377" s="49"/>
      <c r="E377" s="2"/>
      <c r="F377" s="1" t="s">
        <v>168</v>
      </c>
      <c r="G377" s="1" t="s">
        <v>65</v>
      </c>
      <c r="H377" s="1" t="s">
        <v>509</v>
      </c>
      <c r="I377" s="1" t="s">
        <v>103</v>
      </c>
      <c r="J377" s="44">
        <v>400</v>
      </c>
    </row>
    <row r="378" spans="1:10" ht="35.25" customHeight="1" x14ac:dyDescent="0.2">
      <c r="A378" s="18"/>
      <c r="B378" s="47" t="s">
        <v>271</v>
      </c>
      <c r="C378" s="48"/>
      <c r="D378" s="49"/>
      <c r="E378" s="2"/>
      <c r="F378" s="1" t="s">
        <v>168</v>
      </c>
      <c r="G378" s="1" t="s">
        <v>65</v>
      </c>
      <c r="H378" s="1" t="s">
        <v>272</v>
      </c>
      <c r="I378" s="1"/>
      <c r="J378" s="44">
        <f>J379</f>
        <v>10</v>
      </c>
    </row>
    <row r="379" spans="1:10" ht="24.75" customHeight="1" x14ac:dyDescent="0.2">
      <c r="A379" s="18"/>
      <c r="B379" s="47" t="s">
        <v>112</v>
      </c>
      <c r="C379" s="48"/>
      <c r="D379" s="49"/>
      <c r="E379" s="2"/>
      <c r="F379" s="1" t="s">
        <v>168</v>
      </c>
      <c r="G379" s="1" t="s">
        <v>65</v>
      </c>
      <c r="H379" s="1" t="s">
        <v>272</v>
      </c>
      <c r="I379" s="1" t="s">
        <v>103</v>
      </c>
      <c r="J379" s="44">
        <v>10</v>
      </c>
    </row>
    <row r="380" spans="1:10" ht="25.5" customHeight="1" x14ac:dyDescent="0.2">
      <c r="A380" s="18"/>
      <c r="B380" s="47" t="s">
        <v>298</v>
      </c>
      <c r="C380" s="48"/>
      <c r="D380" s="49"/>
      <c r="E380" s="8"/>
      <c r="F380" s="6" t="s">
        <v>168</v>
      </c>
      <c r="G380" s="6" t="s">
        <v>65</v>
      </c>
      <c r="H380" s="6">
        <v>5380020640</v>
      </c>
      <c r="J380" s="44">
        <f>J381</f>
        <v>8247.6</v>
      </c>
    </row>
    <row r="381" spans="1:10" ht="23.25" customHeight="1" x14ac:dyDescent="0.2">
      <c r="A381" s="18"/>
      <c r="B381" s="47" t="s">
        <v>112</v>
      </c>
      <c r="C381" s="48"/>
      <c r="D381" s="49"/>
      <c r="E381" s="8"/>
      <c r="F381" s="6" t="s">
        <v>168</v>
      </c>
      <c r="G381" s="6" t="s">
        <v>65</v>
      </c>
      <c r="H381" s="6">
        <v>5380020640</v>
      </c>
      <c r="I381" s="6" t="s">
        <v>103</v>
      </c>
      <c r="J381" s="44">
        <v>8247.6</v>
      </c>
    </row>
    <row r="382" spans="1:10" ht="47.25" customHeight="1" x14ac:dyDescent="0.2">
      <c r="A382" s="18"/>
      <c r="B382" s="47" t="s">
        <v>299</v>
      </c>
      <c r="C382" s="48"/>
      <c r="D382" s="49"/>
      <c r="E382" s="8"/>
      <c r="F382" s="1" t="s">
        <v>168</v>
      </c>
      <c r="G382" s="6" t="s">
        <v>65</v>
      </c>
      <c r="H382" s="6">
        <v>5380020650</v>
      </c>
      <c r="I382" s="6"/>
      <c r="J382" s="44">
        <f>J383</f>
        <v>4365</v>
      </c>
    </row>
    <row r="383" spans="1:10" x14ac:dyDescent="0.2">
      <c r="A383" s="18"/>
      <c r="B383" s="47" t="s">
        <v>115</v>
      </c>
      <c r="C383" s="48"/>
      <c r="D383" s="49"/>
      <c r="E383" s="8"/>
      <c r="F383" s="6" t="s">
        <v>168</v>
      </c>
      <c r="G383" s="6" t="s">
        <v>65</v>
      </c>
      <c r="H383" s="6">
        <v>5380020650</v>
      </c>
      <c r="I383" s="6">
        <v>600</v>
      </c>
      <c r="J383" s="44">
        <f>2200+2165</f>
        <v>4365</v>
      </c>
    </row>
    <row r="384" spans="1:10" ht="35.25" customHeight="1" x14ac:dyDescent="0.2">
      <c r="A384" s="18"/>
      <c r="B384" s="47" t="s">
        <v>300</v>
      </c>
      <c r="C384" s="48"/>
      <c r="D384" s="49"/>
      <c r="E384" s="8"/>
      <c r="F384" s="6" t="s">
        <v>168</v>
      </c>
      <c r="G384" s="6" t="s">
        <v>65</v>
      </c>
      <c r="H384" s="6">
        <v>5380060800</v>
      </c>
      <c r="I384" s="6"/>
      <c r="J384" s="44">
        <f>J385</f>
        <v>2419.1999999999998</v>
      </c>
    </row>
    <row r="385" spans="1:10" x14ac:dyDescent="0.2">
      <c r="A385" s="18"/>
      <c r="B385" s="47" t="s">
        <v>115</v>
      </c>
      <c r="C385" s="48"/>
      <c r="D385" s="49"/>
      <c r="E385" s="8"/>
      <c r="F385" s="6" t="s">
        <v>168</v>
      </c>
      <c r="G385" s="6" t="s">
        <v>65</v>
      </c>
      <c r="H385" s="6">
        <v>5380060800</v>
      </c>
      <c r="I385" s="6">
        <v>600</v>
      </c>
      <c r="J385" s="44">
        <f>237+2182.2</f>
        <v>2419.1999999999998</v>
      </c>
    </row>
    <row r="386" spans="1:10" ht="57" customHeight="1" x14ac:dyDescent="0.2">
      <c r="A386" s="18"/>
      <c r="B386" s="47" t="s">
        <v>402</v>
      </c>
      <c r="C386" s="48"/>
      <c r="D386" s="49"/>
      <c r="E386" s="8"/>
      <c r="F386" s="1" t="s">
        <v>168</v>
      </c>
      <c r="G386" s="1" t="s">
        <v>65</v>
      </c>
      <c r="H386" s="6">
        <v>5700000000</v>
      </c>
      <c r="I386" s="6"/>
      <c r="J386" s="44">
        <f>J387</f>
        <v>31494.824000000001</v>
      </c>
    </row>
    <row r="387" spans="1:10" ht="57" customHeight="1" x14ac:dyDescent="0.2">
      <c r="A387" s="18"/>
      <c r="B387" s="47" t="s">
        <v>402</v>
      </c>
      <c r="C387" s="48"/>
      <c r="D387" s="49"/>
      <c r="E387" s="2"/>
      <c r="F387" s="1" t="s">
        <v>168</v>
      </c>
      <c r="G387" s="1" t="s">
        <v>65</v>
      </c>
      <c r="H387" s="1" t="s">
        <v>384</v>
      </c>
      <c r="I387" s="1"/>
      <c r="J387" s="44">
        <f>J388</f>
        <v>31494.824000000001</v>
      </c>
    </row>
    <row r="388" spans="1:10" ht="23.25" customHeight="1" x14ac:dyDescent="0.2">
      <c r="A388" s="18"/>
      <c r="B388" s="47" t="s">
        <v>112</v>
      </c>
      <c r="C388" s="48"/>
      <c r="D388" s="49"/>
      <c r="E388" s="2"/>
      <c r="F388" s="1" t="s">
        <v>168</v>
      </c>
      <c r="G388" s="1" t="s">
        <v>65</v>
      </c>
      <c r="H388" s="1" t="s">
        <v>384</v>
      </c>
      <c r="I388" s="1" t="s">
        <v>103</v>
      </c>
      <c r="J388" s="44">
        <v>31494.824000000001</v>
      </c>
    </row>
    <row r="389" spans="1:10" ht="24.75" customHeight="1" x14ac:dyDescent="0.2">
      <c r="A389" s="18"/>
      <c r="B389" s="47" t="s">
        <v>301</v>
      </c>
      <c r="C389" s="48"/>
      <c r="D389" s="49"/>
      <c r="E389" s="2"/>
      <c r="F389" s="1" t="s">
        <v>168</v>
      </c>
      <c r="G389" s="1" t="s">
        <v>65</v>
      </c>
      <c r="H389" s="1" t="s">
        <v>132</v>
      </c>
      <c r="I389" s="1"/>
      <c r="J389" s="44">
        <f>J390+J392</f>
        <v>4913.9540000000006</v>
      </c>
    </row>
    <row r="390" spans="1:10" ht="48" customHeight="1" x14ac:dyDescent="0.2">
      <c r="A390" s="18"/>
      <c r="B390" s="47" t="s">
        <v>134</v>
      </c>
      <c r="C390" s="48"/>
      <c r="D390" s="49"/>
      <c r="E390" s="22"/>
      <c r="F390" s="1" t="s">
        <v>168</v>
      </c>
      <c r="G390" s="1" t="s">
        <v>65</v>
      </c>
      <c r="H390" s="1" t="s">
        <v>135</v>
      </c>
      <c r="I390" s="1"/>
      <c r="J390" s="44">
        <f>J391</f>
        <v>4710.1000000000004</v>
      </c>
    </row>
    <row r="391" spans="1:10" ht="23.25" customHeight="1" x14ac:dyDescent="0.2">
      <c r="A391" s="18"/>
      <c r="B391" s="47" t="s">
        <v>112</v>
      </c>
      <c r="C391" s="48"/>
      <c r="D391" s="49"/>
      <c r="E391" s="2"/>
      <c r="F391" s="1" t="s">
        <v>168</v>
      </c>
      <c r="G391" s="1" t="s">
        <v>65</v>
      </c>
      <c r="H391" s="1" t="s">
        <v>135</v>
      </c>
      <c r="I391" s="1" t="s">
        <v>103</v>
      </c>
      <c r="J391" s="44">
        <v>4710.1000000000004</v>
      </c>
    </row>
    <row r="392" spans="1:10" ht="34.5" customHeight="1" x14ac:dyDescent="0.2">
      <c r="A392" s="18"/>
      <c r="B392" s="47" t="s">
        <v>511</v>
      </c>
      <c r="C392" s="48"/>
      <c r="D392" s="49"/>
      <c r="E392" s="2"/>
      <c r="F392" s="1" t="s">
        <v>168</v>
      </c>
      <c r="G392" s="1" t="s">
        <v>65</v>
      </c>
      <c r="H392" s="1" t="s">
        <v>68</v>
      </c>
      <c r="I392" s="1"/>
      <c r="J392" s="44">
        <f>J393</f>
        <v>203.85400000000001</v>
      </c>
    </row>
    <row r="393" spans="1:10" ht="23.25" customHeight="1" x14ac:dyDescent="0.2">
      <c r="A393" s="18"/>
      <c r="B393" s="47" t="s">
        <v>112</v>
      </c>
      <c r="C393" s="48"/>
      <c r="D393" s="49"/>
      <c r="E393" s="2"/>
      <c r="F393" s="1" t="s">
        <v>168</v>
      </c>
      <c r="G393" s="1" t="s">
        <v>65</v>
      </c>
      <c r="H393" s="1" t="s">
        <v>68</v>
      </c>
      <c r="I393" s="1" t="s">
        <v>103</v>
      </c>
      <c r="J393" s="44">
        <v>203.85400000000001</v>
      </c>
    </row>
    <row r="394" spans="1:10" x14ac:dyDescent="0.2">
      <c r="A394" s="18"/>
      <c r="B394" s="36" t="s">
        <v>302</v>
      </c>
      <c r="C394" s="34"/>
      <c r="D394" s="35"/>
      <c r="E394" s="2"/>
      <c r="F394" s="2" t="s">
        <v>168</v>
      </c>
      <c r="G394" s="2" t="s">
        <v>66</v>
      </c>
      <c r="H394" s="2"/>
      <c r="I394" s="2"/>
      <c r="J394" s="19">
        <f>J395</f>
        <v>63777.326240000002</v>
      </c>
    </row>
    <row r="395" spans="1:10" ht="33.75" customHeight="1" x14ac:dyDescent="0.2">
      <c r="A395" s="18"/>
      <c r="B395" s="47" t="s">
        <v>303</v>
      </c>
      <c r="C395" s="48"/>
      <c r="D395" s="49"/>
      <c r="E395" s="8"/>
      <c r="F395" s="1" t="s">
        <v>168</v>
      </c>
      <c r="G395" s="1" t="s">
        <v>66</v>
      </c>
      <c r="H395" s="1" t="s">
        <v>304</v>
      </c>
      <c r="I395" s="1"/>
      <c r="J395" s="44">
        <f>J396+J404</f>
        <v>63777.326240000002</v>
      </c>
    </row>
    <row r="396" spans="1:10" ht="42.75" customHeight="1" x14ac:dyDescent="0.2">
      <c r="A396" s="18"/>
      <c r="B396" s="47" t="s">
        <v>305</v>
      </c>
      <c r="C396" s="48"/>
      <c r="D396" s="49"/>
      <c r="E396" s="8"/>
      <c r="F396" s="1" t="s">
        <v>168</v>
      </c>
      <c r="G396" s="1" t="s">
        <v>66</v>
      </c>
      <c r="H396" s="1" t="s">
        <v>306</v>
      </c>
      <c r="I396" s="1"/>
      <c r="J396" s="44">
        <f>J397+J400+J401+J398+J399+J402+J403</f>
        <v>39371.012000000002</v>
      </c>
    </row>
    <row r="397" spans="1:10" ht="36.75" customHeight="1" x14ac:dyDescent="0.2">
      <c r="A397" s="18"/>
      <c r="B397" s="47" t="s">
        <v>305</v>
      </c>
      <c r="C397" s="48"/>
      <c r="D397" s="49"/>
      <c r="E397" s="2"/>
      <c r="F397" s="1" t="s">
        <v>168</v>
      </c>
      <c r="G397" s="1" t="s">
        <v>66</v>
      </c>
      <c r="H397" s="1" t="s">
        <v>306</v>
      </c>
      <c r="I397" s="1" t="s">
        <v>103</v>
      </c>
      <c r="J397" s="44">
        <v>1653.6120000000001</v>
      </c>
    </row>
    <row r="398" spans="1:10" ht="33.75" customHeight="1" x14ac:dyDescent="0.2">
      <c r="A398" s="18"/>
      <c r="B398" s="47" t="s">
        <v>487</v>
      </c>
      <c r="C398" s="48"/>
      <c r="D398" s="49"/>
      <c r="E398" s="2"/>
      <c r="F398" s="1" t="s">
        <v>168</v>
      </c>
      <c r="G398" s="1" t="s">
        <v>66</v>
      </c>
      <c r="H398" s="1" t="s">
        <v>307</v>
      </c>
      <c r="I398" s="1" t="s">
        <v>103</v>
      </c>
      <c r="J398" s="44">
        <v>2494</v>
      </c>
    </row>
    <row r="399" spans="1:10" ht="35.25" customHeight="1" x14ac:dyDescent="0.2">
      <c r="A399" s="18"/>
      <c r="B399" s="47" t="s">
        <v>308</v>
      </c>
      <c r="C399" s="48"/>
      <c r="D399" s="49"/>
      <c r="E399" s="2"/>
      <c r="F399" s="1" t="s">
        <v>168</v>
      </c>
      <c r="G399" s="1" t="s">
        <v>66</v>
      </c>
      <c r="H399" s="1" t="s">
        <v>309</v>
      </c>
      <c r="I399" s="1" t="s">
        <v>103</v>
      </c>
      <c r="J399" s="44">
        <f>108.3+193.1</f>
        <v>301.39999999999998</v>
      </c>
    </row>
    <row r="400" spans="1:10" ht="36" customHeight="1" x14ac:dyDescent="0.2">
      <c r="A400" s="18"/>
      <c r="B400" s="47" t="s">
        <v>310</v>
      </c>
      <c r="C400" s="48"/>
      <c r="D400" s="49"/>
      <c r="E400" s="2"/>
      <c r="F400" s="1" t="s">
        <v>168</v>
      </c>
      <c r="G400" s="1" t="s">
        <v>66</v>
      </c>
      <c r="H400" s="1" t="s">
        <v>311</v>
      </c>
      <c r="I400" s="1" t="s">
        <v>103</v>
      </c>
      <c r="J400" s="44">
        <v>2639.4</v>
      </c>
    </row>
    <row r="401" spans="1:10" ht="36.75" customHeight="1" x14ac:dyDescent="0.2">
      <c r="A401" s="18"/>
      <c r="B401" s="47" t="s">
        <v>312</v>
      </c>
      <c r="C401" s="48"/>
      <c r="D401" s="49"/>
      <c r="E401" s="2"/>
      <c r="F401" s="1" t="s">
        <v>168</v>
      </c>
      <c r="G401" s="1" t="s">
        <v>66</v>
      </c>
      <c r="H401" s="1" t="s">
        <v>313</v>
      </c>
      <c r="I401" s="1" t="s">
        <v>103</v>
      </c>
      <c r="J401" s="44">
        <v>797.1</v>
      </c>
    </row>
    <row r="402" spans="1:10" ht="33" customHeight="1" x14ac:dyDescent="0.2">
      <c r="A402" s="18"/>
      <c r="B402" s="47" t="s">
        <v>310</v>
      </c>
      <c r="C402" s="48"/>
      <c r="D402" s="49"/>
      <c r="E402" s="2"/>
      <c r="F402" s="1" t="s">
        <v>168</v>
      </c>
      <c r="G402" s="1" t="s">
        <v>66</v>
      </c>
      <c r="H402" s="1" t="s">
        <v>314</v>
      </c>
      <c r="I402" s="1" t="s">
        <v>103</v>
      </c>
      <c r="J402" s="44">
        <f>24622.7-440.3</f>
        <v>24182.400000000001</v>
      </c>
    </row>
    <row r="403" spans="1:10" ht="47.25" customHeight="1" x14ac:dyDescent="0.2">
      <c r="A403" s="18"/>
      <c r="B403" s="47" t="s">
        <v>312</v>
      </c>
      <c r="C403" s="48"/>
      <c r="D403" s="49"/>
      <c r="E403" s="2"/>
      <c r="F403" s="1" t="s">
        <v>168</v>
      </c>
      <c r="G403" s="1" t="s">
        <v>66</v>
      </c>
      <c r="H403" s="1" t="s">
        <v>315</v>
      </c>
      <c r="I403" s="1" t="s">
        <v>103</v>
      </c>
      <c r="J403" s="44">
        <f>7436.1-133</f>
        <v>7303.1</v>
      </c>
    </row>
    <row r="404" spans="1:10" ht="24" customHeight="1" x14ac:dyDescent="0.2">
      <c r="A404" s="18"/>
      <c r="B404" s="56" t="s">
        <v>316</v>
      </c>
      <c r="C404" s="57"/>
      <c r="D404" s="58"/>
      <c r="E404" s="2"/>
      <c r="F404" s="2"/>
      <c r="G404" s="2"/>
      <c r="H404" s="2"/>
      <c r="I404" s="2"/>
      <c r="J404" s="19">
        <f>J405+J409+J410+J407+J408+J411+J413+J412+J414+J406</f>
        <v>24406.31424</v>
      </c>
    </row>
    <row r="405" spans="1:10" ht="24" customHeight="1" x14ac:dyDescent="0.2">
      <c r="A405" s="18"/>
      <c r="B405" s="47" t="s">
        <v>316</v>
      </c>
      <c r="C405" s="48"/>
      <c r="D405" s="49"/>
      <c r="E405" s="2"/>
      <c r="F405" s="1" t="s">
        <v>168</v>
      </c>
      <c r="G405" s="1" t="s">
        <v>66</v>
      </c>
      <c r="H405" s="1" t="s">
        <v>317</v>
      </c>
      <c r="I405" s="1" t="s">
        <v>103</v>
      </c>
      <c r="J405" s="44">
        <v>824.6</v>
      </c>
    </row>
    <row r="406" spans="1:10" ht="24" customHeight="1" x14ac:dyDescent="0.2">
      <c r="A406" s="18"/>
      <c r="B406" s="47" t="s">
        <v>416</v>
      </c>
      <c r="C406" s="48"/>
      <c r="D406" s="49"/>
      <c r="E406" s="2"/>
      <c r="F406" s="1" t="s">
        <v>168</v>
      </c>
      <c r="G406" s="1" t="s">
        <v>66</v>
      </c>
      <c r="H406" s="1" t="s">
        <v>317</v>
      </c>
      <c r="I406" s="1" t="s">
        <v>79</v>
      </c>
      <c r="J406" s="44">
        <v>0</v>
      </c>
    </row>
    <row r="407" spans="1:10" ht="36" customHeight="1" x14ac:dyDescent="0.2">
      <c r="A407" s="18"/>
      <c r="B407" s="47" t="s">
        <v>318</v>
      </c>
      <c r="C407" s="48"/>
      <c r="D407" s="49"/>
      <c r="E407" s="2"/>
      <c r="F407" s="1" t="s">
        <v>168</v>
      </c>
      <c r="G407" s="1" t="s">
        <v>66</v>
      </c>
      <c r="H407" s="1" t="s">
        <v>319</v>
      </c>
      <c r="I407" s="1" t="s">
        <v>103</v>
      </c>
      <c r="J407" s="44">
        <v>3000</v>
      </c>
    </row>
    <row r="408" spans="1:10" ht="34.5" customHeight="1" x14ac:dyDescent="0.2">
      <c r="A408" s="18"/>
      <c r="B408" s="47" t="s">
        <v>320</v>
      </c>
      <c r="C408" s="48"/>
      <c r="D408" s="49"/>
      <c r="E408" s="2"/>
      <c r="F408" s="1" t="s">
        <v>168</v>
      </c>
      <c r="G408" s="1" t="s">
        <v>66</v>
      </c>
      <c r="H408" s="1" t="s">
        <v>321</v>
      </c>
      <c r="I408" s="1" t="s">
        <v>103</v>
      </c>
      <c r="J408" s="44">
        <f>1310.91424+909.6</f>
        <v>2220.51424</v>
      </c>
    </row>
    <row r="409" spans="1:10" ht="35.25" customHeight="1" x14ac:dyDescent="0.2">
      <c r="A409" s="18"/>
      <c r="B409" s="47" t="s">
        <v>322</v>
      </c>
      <c r="C409" s="48"/>
      <c r="D409" s="49"/>
      <c r="E409" s="2"/>
      <c r="F409" s="1" t="s">
        <v>168</v>
      </c>
      <c r="G409" s="1" t="s">
        <v>66</v>
      </c>
      <c r="H409" s="1" t="s">
        <v>323</v>
      </c>
      <c r="I409" s="1" t="s">
        <v>103</v>
      </c>
      <c r="J409" s="44">
        <f>4304.2-488.7</f>
        <v>3815.5</v>
      </c>
    </row>
    <row r="410" spans="1:10" ht="35.25" customHeight="1" x14ac:dyDescent="0.2">
      <c r="A410" s="18"/>
      <c r="B410" s="47" t="s">
        <v>324</v>
      </c>
      <c r="C410" s="48"/>
      <c r="D410" s="49"/>
      <c r="E410" s="2"/>
      <c r="F410" s="1" t="s">
        <v>168</v>
      </c>
      <c r="G410" s="1" t="s">
        <v>66</v>
      </c>
      <c r="H410" s="1" t="s">
        <v>325</v>
      </c>
      <c r="I410" s="1" t="s">
        <v>103</v>
      </c>
      <c r="J410" s="44">
        <f>1299.9-147.6</f>
        <v>1152.3000000000002</v>
      </c>
    </row>
    <row r="411" spans="1:10" ht="35.25" customHeight="1" x14ac:dyDescent="0.2">
      <c r="A411" s="18"/>
      <c r="B411" s="47" t="s">
        <v>488</v>
      </c>
      <c r="C411" s="48"/>
      <c r="D411" s="49"/>
      <c r="E411" s="2"/>
      <c r="F411" s="1" t="s">
        <v>168</v>
      </c>
      <c r="G411" s="1" t="s">
        <v>66</v>
      </c>
      <c r="H411" s="1" t="s">
        <v>326</v>
      </c>
      <c r="I411" s="1" t="s">
        <v>103</v>
      </c>
      <c r="J411" s="44">
        <v>2347.6</v>
      </c>
    </row>
    <row r="412" spans="1:10" ht="34.5" customHeight="1" x14ac:dyDescent="0.2">
      <c r="A412" s="18"/>
      <c r="B412" s="47" t="s">
        <v>322</v>
      </c>
      <c r="C412" s="48"/>
      <c r="D412" s="49"/>
      <c r="E412" s="2"/>
      <c r="F412" s="1" t="s">
        <v>168</v>
      </c>
      <c r="G412" s="1" t="s">
        <v>66</v>
      </c>
      <c r="H412" s="1" t="s">
        <v>327</v>
      </c>
      <c r="I412" s="1" t="s">
        <v>103</v>
      </c>
      <c r="J412" s="44">
        <v>0</v>
      </c>
    </row>
    <row r="413" spans="1:10" ht="45" customHeight="1" x14ac:dyDescent="0.2">
      <c r="A413" s="18"/>
      <c r="B413" s="47" t="s">
        <v>489</v>
      </c>
      <c r="C413" s="48"/>
      <c r="D413" s="49"/>
      <c r="E413" s="2"/>
      <c r="F413" s="1" t="s">
        <v>168</v>
      </c>
      <c r="G413" s="1" t="s">
        <v>66</v>
      </c>
      <c r="H413" s="1" t="s">
        <v>328</v>
      </c>
      <c r="I413" s="1" t="s">
        <v>103</v>
      </c>
      <c r="J413" s="44">
        <v>709</v>
      </c>
    </row>
    <row r="414" spans="1:10" ht="35.25" customHeight="1" x14ac:dyDescent="0.2">
      <c r="A414" s="18"/>
      <c r="B414" s="47" t="s">
        <v>490</v>
      </c>
      <c r="C414" s="48"/>
      <c r="D414" s="49"/>
      <c r="E414" s="2"/>
      <c r="F414" s="1" t="s">
        <v>168</v>
      </c>
      <c r="G414" s="1" t="s">
        <v>66</v>
      </c>
      <c r="H414" s="1" t="s">
        <v>329</v>
      </c>
      <c r="I414" s="1" t="s">
        <v>103</v>
      </c>
      <c r="J414" s="44">
        <v>10336.799999999999</v>
      </c>
    </row>
    <row r="415" spans="1:10" x14ac:dyDescent="0.2">
      <c r="A415" s="18"/>
      <c r="B415" s="56" t="s">
        <v>208</v>
      </c>
      <c r="C415" s="57"/>
      <c r="D415" s="58"/>
      <c r="E415" s="2"/>
      <c r="F415" s="2" t="s">
        <v>168</v>
      </c>
      <c r="G415" s="2" t="s">
        <v>168</v>
      </c>
      <c r="H415" s="2"/>
      <c r="I415" s="2"/>
      <c r="J415" s="19">
        <f>J416</f>
        <v>519</v>
      </c>
    </row>
    <row r="416" spans="1:10" ht="24" customHeight="1" x14ac:dyDescent="0.2">
      <c r="A416" s="18"/>
      <c r="B416" s="47" t="s">
        <v>448</v>
      </c>
      <c r="C416" s="48"/>
      <c r="D416" s="49"/>
      <c r="E416" s="2"/>
      <c r="F416" s="1" t="s">
        <v>168</v>
      </c>
      <c r="G416" s="1" t="s">
        <v>168</v>
      </c>
      <c r="H416" s="1" t="s">
        <v>243</v>
      </c>
      <c r="I416" s="2"/>
      <c r="J416" s="44">
        <f>J417</f>
        <v>519</v>
      </c>
    </row>
    <row r="417" spans="1:10" ht="24.75" customHeight="1" x14ac:dyDescent="0.2">
      <c r="A417" s="18"/>
      <c r="B417" s="47" t="s">
        <v>275</v>
      </c>
      <c r="C417" s="48"/>
      <c r="D417" s="49"/>
      <c r="E417" s="2"/>
      <c r="F417" s="1" t="s">
        <v>168</v>
      </c>
      <c r="G417" s="1" t="s">
        <v>168</v>
      </c>
      <c r="H417" s="1" t="s">
        <v>276</v>
      </c>
      <c r="I417" s="2"/>
      <c r="J417" s="44">
        <f>J420+J418</f>
        <v>519</v>
      </c>
    </row>
    <row r="418" spans="1:10" ht="24.75" customHeight="1" x14ac:dyDescent="0.2">
      <c r="A418" s="18"/>
      <c r="B418" s="47" t="s">
        <v>447</v>
      </c>
      <c r="C418" s="48"/>
      <c r="D418" s="49"/>
      <c r="E418" s="2"/>
      <c r="F418" s="1" t="s">
        <v>168</v>
      </c>
      <c r="G418" s="1" t="s">
        <v>168</v>
      </c>
      <c r="H418" s="1" t="s">
        <v>209</v>
      </c>
      <c r="I418" s="1"/>
      <c r="J418" s="44">
        <f>J419</f>
        <v>422</v>
      </c>
    </row>
    <row r="419" spans="1:10" ht="24" customHeight="1" x14ac:dyDescent="0.2">
      <c r="A419" s="18"/>
      <c r="B419" s="47" t="s">
        <v>331</v>
      </c>
      <c r="C419" s="48"/>
      <c r="D419" s="49"/>
      <c r="E419" s="2"/>
      <c r="F419" s="1" t="s">
        <v>168</v>
      </c>
      <c r="G419" s="1" t="s">
        <v>168</v>
      </c>
      <c r="H419" s="1" t="s">
        <v>209</v>
      </c>
      <c r="I419" s="1" t="s">
        <v>103</v>
      </c>
      <c r="J419" s="44">
        <f>110+312</f>
        <v>422</v>
      </c>
    </row>
    <row r="420" spans="1:10" ht="43.5" customHeight="1" x14ac:dyDescent="0.2">
      <c r="A420" s="18"/>
      <c r="B420" s="47" t="s">
        <v>446</v>
      </c>
      <c r="C420" s="48"/>
      <c r="D420" s="49"/>
      <c r="E420" s="2"/>
      <c r="F420" s="1" t="s">
        <v>168</v>
      </c>
      <c r="G420" s="1" t="s">
        <v>168</v>
      </c>
      <c r="H420" s="1" t="s">
        <v>211</v>
      </c>
      <c r="I420" s="1"/>
      <c r="J420" s="44">
        <f>J421</f>
        <v>97</v>
      </c>
    </row>
    <row r="421" spans="1:10" ht="24" customHeight="1" x14ac:dyDescent="0.2">
      <c r="A421" s="18"/>
      <c r="B421" s="47" t="s">
        <v>112</v>
      </c>
      <c r="C421" s="48"/>
      <c r="D421" s="49"/>
      <c r="E421" s="2"/>
      <c r="F421" s="1" t="s">
        <v>168</v>
      </c>
      <c r="G421" s="1" t="s">
        <v>168</v>
      </c>
      <c r="H421" s="1" t="s">
        <v>211</v>
      </c>
      <c r="I421" s="1" t="s">
        <v>103</v>
      </c>
      <c r="J421" s="44">
        <v>97</v>
      </c>
    </row>
    <row r="422" spans="1:10" x14ac:dyDescent="0.2">
      <c r="A422" s="18"/>
      <c r="B422" s="56" t="s">
        <v>333</v>
      </c>
      <c r="C422" s="57"/>
      <c r="D422" s="58"/>
      <c r="E422" s="2"/>
      <c r="F422" s="2" t="s">
        <v>168</v>
      </c>
      <c r="G422" s="2" t="s">
        <v>194</v>
      </c>
      <c r="H422" s="1"/>
      <c r="I422" s="1"/>
      <c r="J422" s="19">
        <f>J423+J458+J460+J462</f>
        <v>28401.631930000003</v>
      </c>
    </row>
    <row r="423" spans="1:10" ht="22.5" customHeight="1" x14ac:dyDescent="0.2">
      <c r="A423" s="18"/>
      <c r="B423" s="56" t="s">
        <v>252</v>
      </c>
      <c r="C423" s="57"/>
      <c r="D423" s="58"/>
      <c r="E423" s="2"/>
      <c r="F423" s="2" t="s">
        <v>168</v>
      </c>
      <c r="G423" s="2" t="s">
        <v>194</v>
      </c>
      <c r="H423" s="2" t="s">
        <v>253</v>
      </c>
      <c r="I423" s="2"/>
      <c r="J423" s="19">
        <f>J424+J433</f>
        <v>25332.300000000003</v>
      </c>
    </row>
    <row r="424" spans="1:10" ht="22.5" customHeight="1" x14ac:dyDescent="0.2">
      <c r="A424" s="18"/>
      <c r="B424" s="47" t="s">
        <v>275</v>
      </c>
      <c r="C424" s="48"/>
      <c r="D424" s="49"/>
      <c r="E424" s="2"/>
      <c r="F424" s="1" t="s">
        <v>168</v>
      </c>
      <c r="G424" s="1" t="s">
        <v>194</v>
      </c>
      <c r="H424" s="1" t="s">
        <v>276</v>
      </c>
      <c r="I424" s="1"/>
      <c r="J424" s="44">
        <f>J425+J428+J431</f>
        <v>693.47800000000007</v>
      </c>
    </row>
    <row r="425" spans="1:10" x14ac:dyDescent="0.2">
      <c r="A425" s="18"/>
      <c r="B425" s="47" t="s">
        <v>335</v>
      </c>
      <c r="C425" s="48"/>
      <c r="D425" s="49"/>
      <c r="E425" s="8"/>
      <c r="F425" s="1" t="s">
        <v>168</v>
      </c>
      <c r="G425" s="1" t="s">
        <v>194</v>
      </c>
      <c r="H425" s="1" t="s">
        <v>336</v>
      </c>
      <c r="I425" s="1"/>
      <c r="J425" s="44">
        <f>J426+J427</f>
        <v>268.97800000000001</v>
      </c>
    </row>
    <row r="426" spans="1:10" ht="15" customHeight="1" x14ac:dyDescent="0.2">
      <c r="A426" s="18"/>
      <c r="B426" s="47" t="s">
        <v>337</v>
      </c>
      <c r="C426" s="48"/>
      <c r="D426" s="49"/>
      <c r="E426" s="8"/>
      <c r="F426" s="1" t="s">
        <v>168</v>
      </c>
      <c r="G426" s="1" t="s">
        <v>194</v>
      </c>
      <c r="H426" s="1" t="s">
        <v>336</v>
      </c>
      <c r="I426" s="1" t="s">
        <v>41</v>
      </c>
      <c r="J426" s="44">
        <v>0</v>
      </c>
    </row>
    <row r="427" spans="1:10" x14ac:dyDescent="0.2">
      <c r="A427" s="18"/>
      <c r="B427" s="47" t="s">
        <v>334</v>
      </c>
      <c r="C427" s="48"/>
      <c r="D427" s="49"/>
      <c r="E427" s="8"/>
      <c r="F427" s="1" t="s">
        <v>168</v>
      </c>
      <c r="G427" s="1" t="s">
        <v>194</v>
      </c>
      <c r="H427" s="1" t="s">
        <v>336</v>
      </c>
      <c r="I427" s="1" t="s">
        <v>32</v>
      </c>
      <c r="J427" s="44">
        <v>268.97800000000001</v>
      </c>
    </row>
    <row r="428" spans="1:10" x14ac:dyDescent="0.2">
      <c r="A428" s="18"/>
      <c r="B428" s="47" t="s">
        <v>400</v>
      </c>
      <c r="C428" s="48"/>
      <c r="D428" s="49"/>
      <c r="E428" s="8"/>
      <c r="F428" s="1" t="s">
        <v>168</v>
      </c>
      <c r="G428" s="1" t="s">
        <v>194</v>
      </c>
      <c r="H428" s="1" t="s">
        <v>338</v>
      </c>
      <c r="I428" s="1"/>
      <c r="J428" s="44">
        <f>J429+J430</f>
        <v>358.3</v>
      </c>
    </row>
    <row r="429" spans="1:10" ht="21" customHeight="1" x14ac:dyDescent="0.2">
      <c r="A429" s="18"/>
      <c r="B429" s="47" t="s">
        <v>31</v>
      </c>
      <c r="C429" s="48"/>
      <c r="D429" s="49"/>
      <c r="E429" s="8"/>
      <c r="F429" s="1"/>
      <c r="G429" s="1"/>
      <c r="H429" s="1" t="s">
        <v>338</v>
      </c>
      <c r="I429" s="1" t="s">
        <v>32</v>
      </c>
      <c r="J429" s="44">
        <v>100.45</v>
      </c>
    </row>
    <row r="430" spans="1:10" x14ac:dyDescent="0.2">
      <c r="A430" s="18"/>
      <c r="B430" s="47" t="s">
        <v>155</v>
      </c>
      <c r="C430" s="48"/>
      <c r="D430" s="49"/>
      <c r="E430" s="8"/>
      <c r="F430" s="1" t="s">
        <v>168</v>
      </c>
      <c r="G430" s="1" t="s">
        <v>194</v>
      </c>
      <c r="H430" s="1" t="s">
        <v>338</v>
      </c>
      <c r="I430" s="1" t="s">
        <v>41</v>
      </c>
      <c r="J430" s="44">
        <v>257.85000000000002</v>
      </c>
    </row>
    <row r="431" spans="1:10" ht="24" customHeight="1" x14ac:dyDescent="0.2">
      <c r="A431" s="18"/>
      <c r="B431" s="47" t="s">
        <v>408</v>
      </c>
      <c r="C431" s="48"/>
      <c r="D431" s="49"/>
      <c r="E431" s="8"/>
      <c r="F431" s="1" t="s">
        <v>168</v>
      </c>
      <c r="G431" s="1" t="s">
        <v>194</v>
      </c>
      <c r="H431" s="1" t="s">
        <v>339</v>
      </c>
      <c r="I431" s="1"/>
      <c r="J431" s="44">
        <f>J432</f>
        <v>66.2</v>
      </c>
    </row>
    <row r="432" spans="1:10" ht="24" customHeight="1" x14ac:dyDescent="0.2">
      <c r="A432" s="18"/>
      <c r="B432" s="47" t="s">
        <v>31</v>
      </c>
      <c r="C432" s="48"/>
      <c r="D432" s="49"/>
      <c r="E432" s="8"/>
      <c r="F432" s="1" t="s">
        <v>168</v>
      </c>
      <c r="G432" s="1" t="s">
        <v>194</v>
      </c>
      <c r="H432" s="1" t="s">
        <v>339</v>
      </c>
      <c r="I432" s="1" t="s">
        <v>32</v>
      </c>
      <c r="J432" s="44">
        <v>66.2</v>
      </c>
    </row>
    <row r="433" spans="1:10" ht="33" customHeight="1" x14ac:dyDescent="0.2">
      <c r="A433" s="18"/>
      <c r="B433" s="56" t="s">
        <v>340</v>
      </c>
      <c r="C433" s="57"/>
      <c r="D433" s="58"/>
      <c r="E433" s="2"/>
      <c r="F433" s="2" t="s">
        <v>168</v>
      </c>
      <c r="G433" s="2" t="s">
        <v>194</v>
      </c>
      <c r="H433" s="2" t="s">
        <v>341</v>
      </c>
      <c r="I433" s="2"/>
      <c r="J433" s="19">
        <f>J434+J438+J443+J447+J450+J456</f>
        <v>24638.822000000004</v>
      </c>
    </row>
    <row r="434" spans="1:10" ht="24" customHeight="1" x14ac:dyDescent="0.2">
      <c r="A434" s="18"/>
      <c r="B434" s="47" t="s">
        <v>27</v>
      </c>
      <c r="C434" s="48"/>
      <c r="D434" s="49"/>
      <c r="E434" s="2"/>
      <c r="F434" s="1" t="s">
        <v>168</v>
      </c>
      <c r="G434" s="1" t="s">
        <v>194</v>
      </c>
      <c r="H434" s="1" t="s">
        <v>342</v>
      </c>
      <c r="I434" s="1"/>
      <c r="J434" s="44">
        <f>J435+J436+J437</f>
        <v>5451.2620400000005</v>
      </c>
    </row>
    <row r="435" spans="1:10" ht="57.75" customHeight="1" x14ac:dyDescent="0.2">
      <c r="A435" s="18"/>
      <c r="B435" s="47" t="s">
        <v>29</v>
      </c>
      <c r="C435" s="48"/>
      <c r="D435" s="49"/>
      <c r="E435" s="2"/>
      <c r="F435" s="1" t="s">
        <v>168</v>
      </c>
      <c r="G435" s="1" t="s">
        <v>194</v>
      </c>
      <c r="H435" s="1" t="s">
        <v>342</v>
      </c>
      <c r="I435" s="1" t="s">
        <v>30</v>
      </c>
      <c r="J435" s="44">
        <v>5172.8</v>
      </c>
    </row>
    <row r="436" spans="1:10" ht="24" customHeight="1" x14ac:dyDescent="0.2">
      <c r="A436" s="18"/>
      <c r="B436" s="47" t="s">
        <v>31</v>
      </c>
      <c r="C436" s="48"/>
      <c r="D436" s="49"/>
      <c r="E436" s="2"/>
      <c r="F436" s="1" t="s">
        <v>168</v>
      </c>
      <c r="G436" s="1" t="s">
        <v>194</v>
      </c>
      <c r="H436" s="1" t="s">
        <v>342</v>
      </c>
      <c r="I436" s="1" t="s">
        <v>32</v>
      </c>
      <c r="J436" s="44">
        <v>277.86203999999998</v>
      </c>
    </row>
    <row r="437" spans="1:10" x14ac:dyDescent="0.2">
      <c r="A437" s="18"/>
      <c r="B437" s="47" t="s">
        <v>33</v>
      </c>
      <c r="C437" s="48"/>
      <c r="D437" s="49"/>
      <c r="E437" s="2"/>
      <c r="F437" s="1" t="s">
        <v>168</v>
      </c>
      <c r="G437" s="1" t="s">
        <v>194</v>
      </c>
      <c r="H437" s="1" t="s">
        <v>342</v>
      </c>
      <c r="I437" s="1" t="s">
        <v>34</v>
      </c>
      <c r="J437" s="44">
        <v>0.6</v>
      </c>
    </row>
    <row r="438" spans="1:10" x14ac:dyDescent="0.2">
      <c r="A438" s="18"/>
      <c r="B438" s="56" t="s">
        <v>343</v>
      </c>
      <c r="C438" s="57"/>
      <c r="D438" s="58"/>
      <c r="E438" s="2"/>
      <c r="F438" s="2" t="s">
        <v>168</v>
      </c>
      <c r="G438" s="2" t="s">
        <v>194</v>
      </c>
      <c r="H438" s="2" t="s">
        <v>344</v>
      </c>
      <c r="I438" s="2"/>
      <c r="J438" s="19">
        <f>J440+J439+J441+J442</f>
        <v>3310.5999999999995</v>
      </c>
    </row>
    <row r="439" spans="1:10" ht="58.5" customHeight="1" x14ac:dyDescent="0.2">
      <c r="A439" s="18"/>
      <c r="B439" s="47" t="s">
        <v>29</v>
      </c>
      <c r="C439" s="48"/>
      <c r="D439" s="49"/>
      <c r="E439" s="2"/>
      <c r="F439" s="1" t="s">
        <v>168</v>
      </c>
      <c r="G439" s="1" t="s">
        <v>194</v>
      </c>
      <c r="H439" s="1" t="s">
        <v>344</v>
      </c>
      <c r="I439" s="1" t="s">
        <v>30</v>
      </c>
      <c r="J439" s="44">
        <v>3173.2</v>
      </c>
    </row>
    <row r="440" spans="1:10" ht="23.25" customHeight="1" x14ac:dyDescent="0.2">
      <c r="A440" s="18"/>
      <c r="B440" s="47" t="s">
        <v>494</v>
      </c>
      <c r="C440" s="48"/>
      <c r="D440" s="49"/>
      <c r="E440" s="2"/>
      <c r="F440" s="1" t="s">
        <v>168</v>
      </c>
      <c r="G440" s="1" t="s">
        <v>194</v>
      </c>
      <c r="H440" s="1" t="s">
        <v>345</v>
      </c>
      <c r="I440" s="1" t="s">
        <v>30</v>
      </c>
      <c r="J440" s="44">
        <v>0</v>
      </c>
    </row>
    <row r="441" spans="1:10" ht="24.75" customHeight="1" x14ac:dyDescent="0.2">
      <c r="A441" s="18"/>
      <c r="B441" s="47" t="s">
        <v>31</v>
      </c>
      <c r="C441" s="48"/>
      <c r="D441" s="49"/>
      <c r="E441" s="2"/>
      <c r="F441" s="1" t="s">
        <v>168</v>
      </c>
      <c r="G441" s="1" t="s">
        <v>194</v>
      </c>
      <c r="H441" s="1" t="s">
        <v>344</v>
      </c>
      <c r="I441" s="1" t="s">
        <v>32</v>
      </c>
      <c r="J441" s="44">
        <v>136.19999999999999</v>
      </c>
    </row>
    <row r="442" spans="1:10" x14ac:dyDescent="0.2">
      <c r="A442" s="18"/>
      <c r="B442" s="47" t="s">
        <v>33</v>
      </c>
      <c r="C442" s="48"/>
      <c r="D442" s="49"/>
      <c r="E442" s="2"/>
      <c r="F442" s="1" t="s">
        <v>168</v>
      </c>
      <c r="G442" s="1" t="s">
        <v>194</v>
      </c>
      <c r="H442" s="1" t="s">
        <v>344</v>
      </c>
      <c r="I442" s="1" t="s">
        <v>34</v>
      </c>
      <c r="J442" s="44">
        <v>1.2</v>
      </c>
    </row>
    <row r="443" spans="1:10" ht="23.25" customHeight="1" x14ac:dyDescent="0.2">
      <c r="A443" s="18"/>
      <c r="B443" s="56" t="s">
        <v>346</v>
      </c>
      <c r="C443" s="57"/>
      <c r="D443" s="58"/>
      <c r="E443" s="2"/>
      <c r="F443" s="2" t="s">
        <v>168</v>
      </c>
      <c r="G443" s="2" t="s">
        <v>194</v>
      </c>
      <c r="H443" s="2" t="s">
        <v>347</v>
      </c>
      <c r="I443" s="2"/>
      <c r="J443" s="19">
        <f>J444+J445+J446</f>
        <v>14040.2</v>
      </c>
    </row>
    <row r="444" spans="1:10" ht="46.5" customHeight="1" x14ac:dyDescent="0.2">
      <c r="A444" s="18"/>
      <c r="B444" s="47" t="s">
        <v>29</v>
      </c>
      <c r="C444" s="48"/>
      <c r="D444" s="49"/>
      <c r="E444" s="2"/>
      <c r="F444" s="1" t="s">
        <v>168</v>
      </c>
      <c r="G444" s="1" t="s">
        <v>194</v>
      </c>
      <c r="H444" s="1" t="s">
        <v>347</v>
      </c>
      <c r="I444" s="1" t="s">
        <v>30</v>
      </c>
      <c r="J444" s="44">
        <v>11811.1</v>
      </c>
    </row>
    <row r="445" spans="1:10" ht="25.5" customHeight="1" x14ac:dyDescent="0.2">
      <c r="A445" s="18"/>
      <c r="B445" s="47" t="s">
        <v>31</v>
      </c>
      <c r="C445" s="48"/>
      <c r="D445" s="49"/>
      <c r="E445" s="2"/>
      <c r="F445" s="1" t="s">
        <v>168</v>
      </c>
      <c r="G445" s="1" t="s">
        <v>194</v>
      </c>
      <c r="H445" s="1" t="s">
        <v>347</v>
      </c>
      <c r="I445" s="1" t="s">
        <v>32</v>
      </c>
      <c r="J445" s="44">
        <f>1421.8+800</f>
        <v>2221.8000000000002</v>
      </c>
    </row>
    <row r="446" spans="1:10" x14ac:dyDescent="0.2">
      <c r="A446" s="18"/>
      <c r="B446" s="47" t="s">
        <v>33</v>
      </c>
      <c r="C446" s="48"/>
      <c r="D446" s="49"/>
      <c r="E446" s="2"/>
      <c r="F446" s="1" t="s">
        <v>168</v>
      </c>
      <c r="G446" s="1" t="s">
        <v>194</v>
      </c>
      <c r="H446" s="1" t="s">
        <v>347</v>
      </c>
      <c r="I446" s="1" t="s">
        <v>34</v>
      </c>
      <c r="J446" s="44">
        <v>7.3</v>
      </c>
    </row>
    <row r="447" spans="1:10" ht="24" customHeight="1" x14ac:dyDescent="0.2">
      <c r="A447" s="18"/>
      <c r="B447" s="47" t="s">
        <v>153</v>
      </c>
      <c r="C447" s="48"/>
      <c r="D447" s="49"/>
      <c r="E447" s="2"/>
      <c r="F447" s="1" t="s">
        <v>168</v>
      </c>
      <c r="G447" s="1" t="s">
        <v>194</v>
      </c>
      <c r="H447" s="1" t="s">
        <v>348</v>
      </c>
      <c r="I447" s="1"/>
      <c r="J447" s="44">
        <f>J448+J449</f>
        <v>155.69996</v>
      </c>
    </row>
    <row r="448" spans="1:10" ht="22.5" customHeight="1" x14ac:dyDescent="0.2">
      <c r="A448" s="18"/>
      <c r="B448" s="47" t="s">
        <v>31</v>
      </c>
      <c r="C448" s="48"/>
      <c r="D448" s="49"/>
      <c r="E448" s="2"/>
      <c r="F448" s="1" t="s">
        <v>168</v>
      </c>
      <c r="G448" s="1" t="s">
        <v>194</v>
      </c>
      <c r="H448" s="1" t="s">
        <v>348</v>
      </c>
      <c r="I448" s="1" t="s">
        <v>32</v>
      </c>
      <c r="J448" s="44">
        <v>35.699959999999997</v>
      </c>
    </row>
    <row r="449" spans="1:10" x14ac:dyDescent="0.2">
      <c r="A449" s="18"/>
      <c r="B449" s="47" t="s">
        <v>40</v>
      </c>
      <c r="C449" s="48"/>
      <c r="D449" s="49"/>
      <c r="E449" s="2"/>
      <c r="F449" s="1" t="s">
        <v>168</v>
      </c>
      <c r="G449" s="1" t="s">
        <v>194</v>
      </c>
      <c r="H449" s="1" t="s">
        <v>348</v>
      </c>
      <c r="I449" s="1" t="s">
        <v>41</v>
      </c>
      <c r="J449" s="44">
        <v>120</v>
      </c>
    </row>
    <row r="450" spans="1:10" ht="35.25" customHeight="1" x14ac:dyDescent="0.2">
      <c r="A450" s="18"/>
      <c r="B450" s="47" t="s">
        <v>58</v>
      </c>
      <c r="C450" s="48"/>
      <c r="D450" s="49"/>
      <c r="E450" s="2"/>
      <c r="F450" s="1" t="s">
        <v>168</v>
      </c>
      <c r="G450" s="1" t="s">
        <v>194</v>
      </c>
      <c r="H450" s="1" t="s">
        <v>349</v>
      </c>
      <c r="I450" s="1"/>
      <c r="J450" s="44">
        <f>J453+J451</f>
        <v>1634.9</v>
      </c>
    </row>
    <row r="451" spans="1:10" ht="46.5" customHeight="1" x14ac:dyDescent="0.2">
      <c r="A451" s="18"/>
      <c r="B451" s="47" t="s">
        <v>350</v>
      </c>
      <c r="C451" s="48"/>
      <c r="D451" s="49"/>
      <c r="E451" s="9"/>
      <c r="F451" s="1" t="s">
        <v>168</v>
      </c>
      <c r="G451" s="1" t="s">
        <v>194</v>
      </c>
      <c r="H451" s="7" t="s">
        <v>351</v>
      </c>
      <c r="I451" s="7"/>
      <c r="J451" s="45">
        <f>J452</f>
        <v>674.8</v>
      </c>
    </row>
    <row r="452" spans="1:10" ht="24.75" customHeight="1" x14ac:dyDescent="0.2">
      <c r="A452" s="18"/>
      <c r="B452" s="47" t="s">
        <v>125</v>
      </c>
      <c r="C452" s="48"/>
      <c r="D452" s="49"/>
      <c r="E452" s="9"/>
      <c r="F452" s="1" t="s">
        <v>168</v>
      </c>
      <c r="G452" s="1" t="s">
        <v>194</v>
      </c>
      <c r="H452" s="7" t="s">
        <v>351</v>
      </c>
      <c r="I452" s="1" t="s">
        <v>32</v>
      </c>
      <c r="J452" s="45">
        <v>674.8</v>
      </c>
    </row>
    <row r="453" spans="1:10" ht="55.5" customHeight="1" x14ac:dyDescent="0.2">
      <c r="A453" s="18"/>
      <c r="B453" s="47" t="s">
        <v>463</v>
      </c>
      <c r="C453" s="48"/>
      <c r="D453" s="49"/>
      <c r="E453" s="26"/>
      <c r="F453" s="7" t="s">
        <v>168</v>
      </c>
      <c r="G453" s="7" t="s">
        <v>194</v>
      </c>
      <c r="H453" s="27">
        <v>5350061200</v>
      </c>
      <c r="I453" s="27"/>
      <c r="J453" s="45">
        <f>J454+J455</f>
        <v>960.1</v>
      </c>
    </row>
    <row r="454" spans="1:10" ht="57.75" customHeight="1" x14ac:dyDescent="0.2">
      <c r="A454" s="18"/>
      <c r="B454" s="47" t="s">
        <v>29</v>
      </c>
      <c r="C454" s="48"/>
      <c r="D454" s="49"/>
      <c r="E454" s="26"/>
      <c r="F454" s="1" t="s">
        <v>168</v>
      </c>
      <c r="G454" s="1" t="s">
        <v>194</v>
      </c>
      <c r="H454" s="27">
        <v>5350061200</v>
      </c>
      <c r="I454" s="6">
        <v>100</v>
      </c>
      <c r="J454" s="45">
        <f>730.5+220.6</f>
        <v>951.1</v>
      </c>
    </row>
    <row r="455" spans="1:10" ht="24.75" customHeight="1" x14ac:dyDescent="0.2">
      <c r="A455" s="18"/>
      <c r="B455" s="47" t="s">
        <v>125</v>
      </c>
      <c r="C455" s="48"/>
      <c r="D455" s="49"/>
      <c r="E455" s="26"/>
      <c r="F455" s="1" t="s">
        <v>168</v>
      </c>
      <c r="G455" s="1" t="s">
        <v>194</v>
      </c>
      <c r="H455" s="27">
        <v>5350061200</v>
      </c>
      <c r="I455" s="6">
        <v>200</v>
      </c>
      <c r="J455" s="45">
        <v>9</v>
      </c>
    </row>
    <row r="456" spans="1:10" ht="36" customHeight="1" x14ac:dyDescent="0.2">
      <c r="A456" s="18"/>
      <c r="B456" s="47" t="s">
        <v>296</v>
      </c>
      <c r="C456" s="48"/>
      <c r="D456" s="49"/>
      <c r="E456" s="2"/>
      <c r="F456" s="1" t="s">
        <v>168</v>
      </c>
      <c r="G456" s="1" t="s">
        <v>194</v>
      </c>
      <c r="H456" s="1" t="s">
        <v>352</v>
      </c>
      <c r="I456" s="1"/>
      <c r="J456" s="44">
        <f>J457</f>
        <v>46.16</v>
      </c>
    </row>
    <row r="457" spans="1:10" ht="24" customHeight="1" x14ac:dyDescent="0.2">
      <c r="A457" s="18"/>
      <c r="B457" s="47" t="s">
        <v>125</v>
      </c>
      <c r="C457" s="48"/>
      <c r="D457" s="49"/>
      <c r="E457" s="2"/>
      <c r="F457" s="1" t="s">
        <v>168</v>
      </c>
      <c r="G457" s="1" t="s">
        <v>194</v>
      </c>
      <c r="H457" s="1" t="s">
        <v>352</v>
      </c>
      <c r="I457" s="1" t="s">
        <v>32</v>
      </c>
      <c r="J457" s="44">
        <v>46.16</v>
      </c>
    </row>
    <row r="458" spans="1:10" ht="36.75" customHeight="1" x14ac:dyDescent="0.2">
      <c r="A458" s="18"/>
      <c r="B458" s="47" t="s">
        <v>422</v>
      </c>
      <c r="C458" s="48"/>
      <c r="D458" s="49"/>
      <c r="E458" s="2"/>
      <c r="F458" s="1" t="s">
        <v>168</v>
      </c>
      <c r="G458" s="1" t="s">
        <v>194</v>
      </c>
      <c r="H458" s="1" t="s">
        <v>330</v>
      </c>
      <c r="I458" s="1"/>
      <c r="J458" s="44">
        <f>J459</f>
        <v>1873.9</v>
      </c>
    </row>
    <row r="459" spans="1:10" ht="24" customHeight="1" x14ac:dyDescent="0.2">
      <c r="A459" s="18"/>
      <c r="B459" s="47" t="s">
        <v>115</v>
      </c>
      <c r="C459" s="48"/>
      <c r="D459" s="49"/>
      <c r="E459" s="2"/>
      <c r="F459" s="1" t="s">
        <v>168</v>
      </c>
      <c r="G459" s="1" t="s">
        <v>194</v>
      </c>
      <c r="H459" s="1" t="s">
        <v>330</v>
      </c>
      <c r="I459" s="1" t="s">
        <v>103</v>
      </c>
      <c r="J459" s="44">
        <v>1873.9</v>
      </c>
    </row>
    <row r="460" spans="1:10" ht="24" customHeight="1" x14ac:dyDescent="0.2">
      <c r="A460" s="18"/>
      <c r="B460" s="47" t="s">
        <v>423</v>
      </c>
      <c r="C460" s="48"/>
      <c r="D460" s="49"/>
      <c r="E460" s="2"/>
      <c r="F460" s="1" t="s">
        <v>168</v>
      </c>
      <c r="G460" s="1" t="s">
        <v>194</v>
      </c>
      <c r="H460" s="1" t="s">
        <v>332</v>
      </c>
      <c r="I460" s="1"/>
      <c r="J460" s="44">
        <f>J461</f>
        <v>979.92489</v>
      </c>
    </row>
    <row r="461" spans="1:10" ht="24" customHeight="1" x14ac:dyDescent="0.2">
      <c r="A461" s="18"/>
      <c r="B461" s="47" t="s">
        <v>115</v>
      </c>
      <c r="C461" s="48"/>
      <c r="D461" s="49"/>
      <c r="E461" s="2"/>
      <c r="F461" s="1" t="s">
        <v>168</v>
      </c>
      <c r="G461" s="1" t="s">
        <v>194</v>
      </c>
      <c r="H461" s="1" t="s">
        <v>332</v>
      </c>
      <c r="I461" s="1" t="s">
        <v>103</v>
      </c>
      <c r="J461" s="44">
        <v>979.92489</v>
      </c>
    </row>
    <row r="462" spans="1:10" ht="24" customHeight="1" x14ac:dyDescent="0.2">
      <c r="A462" s="18"/>
      <c r="B462" s="47" t="s">
        <v>529</v>
      </c>
      <c r="C462" s="48"/>
      <c r="D462" s="49"/>
      <c r="E462" s="2"/>
      <c r="F462" s="1" t="s">
        <v>168</v>
      </c>
      <c r="G462" s="1" t="s">
        <v>194</v>
      </c>
      <c r="H462" s="1" t="s">
        <v>520</v>
      </c>
      <c r="I462" s="1"/>
      <c r="J462" s="44">
        <f>J463</f>
        <v>215.50703999999999</v>
      </c>
    </row>
    <row r="463" spans="1:10" ht="62.25" customHeight="1" x14ac:dyDescent="0.2">
      <c r="A463" s="18"/>
      <c r="B463" s="47" t="s">
        <v>29</v>
      </c>
      <c r="C463" s="48"/>
      <c r="D463" s="49"/>
      <c r="E463" s="2"/>
      <c r="F463" s="1" t="s">
        <v>168</v>
      </c>
      <c r="G463" s="1" t="s">
        <v>194</v>
      </c>
      <c r="H463" s="1" t="s">
        <v>520</v>
      </c>
      <c r="I463" s="1" t="s">
        <v>30</v>
      </c>
      <c r="J463" s="44">
        <v>215.50703999999999</v>
      </c>
    </row>
    <row r="464" spans="1:10" x14ac:dyDescent="0.2">
      <c r="A464" s="18"/>
      <c r="B464" s="70" t="s">
        <v>212</v>
      </c>
      <c r="C464" s="71"/>
      <c r="D464" s="72"/>
      <c r="E464" s="8"/>
      <c r="F464" s="8">
        <v>10</v>
      </c>
      <c r="G464" s="2" t="s">
        <v>20</v>
      </c>
      <c r="H464" s="8"/>
      <c r="I464" s="8"/>
      <c r="J464" s="19">
        <f>J465</f>
        <v>273</v>
      </c>
    </row>
    <row r="465" spans="1:10" x14ac:dyDescent="0.2">
      <c r="A465" s="18"/>
      <c r="B465" s="56" t="s">
        <v>229</v>
      </c>
      <c r="C465" s="57"/>
      <c r="D465" s="58"/>
      <c r="E465" s="9"/>
      <c r="F465" s="7" t="s">
        <v>213</v>
      </c>
      <c r="G465" s="7" t="s">
        <v>82</v>
      </c>
      <c r="H465" s="7"/>
      <c r="I465" s="7"/>
      <c r="J465" s="43">
        <f>J466</f>
        <v>273</v>
      </c>
    </row>
    <row r="466" spans="1:10" ht="24" customHeight="1" x14ac:dyDescent="0.2">
      <c r="A466" s="18"/>
      <c r="B466" s="47" t="s">
        <v>274</v>
      </c>
      <c r="C466" s="48"/>
      <c r="D466" s="49"/>
      <c r="E466" s="2"/>
      <c r="F466" s="7" t="s">
        <v>213</v>
      </c>
      <c r="G466" s="7" t="s">
        <v>82</v>
      </c>
      <c r="H466" s="1" t="s">
        <v>253</v>
      </c>
      <c r="I466" s="7"/>
      <c r="J466" s="45">
        <f>J467</f>
        <v>273</v>
      </c>
    </row>
    <row r="467" spans="1:10" ht="25.5" customHeight="1" x14ac:dyDescent="0.2">
      <c r="A467" s="18"/>
      <c r="B467" s="47" t="s">
        <v>353</v>
      </c>
      <c r="C467" s="48"/>
      <c r="D467" s="49"/>
      <c r="E467" s="2"/>
      <c r="F467" s="1" t="s">
        <v>213</v>
      </c>
      <c r="G467" s="1" t="s">
        <v>82</v>
      </c>
      <c r="H467" s="1" t="s">
        <v>354</v>
      </c>
      <c r="I467" s="1"/>
      <c r="J467" s="44">
        <f>J468</f>
        <v>273</v>
      </c>
    </row>
    <row r="468" spans="1:10" ht="35.25" customHeight="1" x14ac:dyDescent="0.2">
      <c r="A468" s="18"/>
      <c r="B468" s="47" t="s">
        <v>58</v>
      </c>
      <c r="C468" s="48"/>
      <c r="D468" s="49"/>
      <c r="E468" s="9"/>
      <c r="F468" s="7" t="s">
        <v>213</v>
      </c>
      <c r="G468" s="7" t="s">
        <v>82</v>
      </c>
      <c r="H468" s="7" t="s">
        <v>355</v>
      </c>
      <c r="I468" s="7"/>
      <c r="J468" s="45">
        <f>J469</f>
        <v>273</v>
      </c>
    </row>
    <row r="469" spans="1:10" ht="69" customHeight="1" x14ac:dyDescent="0.2">
      <c r="A469" s="18"/>
      <c r="B469" s="47" t="s">
        <v>356</v>
      </c>
      <c r="C469" s="48"/>
      <c r="D469" s="49"/>
      <c r="E469" s="2"/>
      <c r="F469" s="1" t="s">
        <v>213</v>
      </c>
      <c r="G469" s="1" t="s">
        <v>82</v>
      </c>
      <c r="H469" s="1" t="s">
        <v>357</v>
      </c>
      <c r="I469" s="1"/>
      <c r="J469" s="44">
        <f>J470+J471</f>
        <v>273</v>
      </c>
    </row>
    <row r="470" spans="1:10" ht="24.75" customHeight="1" x14ac:dyDescent="0.2">
      <c r="A470" s="18"/>
      <c r="B470" s="47" t="s">
        <v>31</v>
      </c>
      <c r="C470" s="48"/>
      <c r="D470" s="49"/>
      <c r="E470" s="9"/>
      <c r="F470" s="7" t="s">
        <v>213</v>
      </c>
      <c r="G470" s="7" t="s">
        <v>82</v>
      </c>
      <c r="H470" s="1" t="s">
        <v>357</v>
      </c>
      <c r="I470" s="7" t="s">
        <v>32</v>
      </c>
      <c r="J470" s="45">
        <v>1.4</v>
      </c>
    </row>
    <row r="471" spans="1:10" x14ac:dyDescent="0.2">
      <c r="A471" s="18"/>
      <c r="B471" s="47" t="s">
        <v>40</v>
      </c>
      <c r="C471" s="48"/>
      <c r="D471" s="49"/>
      <c r="E471" s="2"/>
      <c r="F471" s="1" t="s">
        <v>213</v>
      </c>
      <c r="G471" s="1" t="s">
        <v>82</v>
      </c>
      <c r="H471" s="1" t="s">
        <v>357</v>
      </c>
      <c r="I471" s="1" t="s">
        <v>41</v>
      </c>
      <c r="J471" s="44">
        <v>271.60000000000002</v>
      </c>
    </row>
    <row r="472" spans="1:10" x14ac:dyDescent="0.2">
      <c r="A472" s="18"/>
      <c r="B472" s="56" t="s">
        <v>241</v>
      </c>
      <c r="C472" s="57"/>
      <c r="D472" s="58"/>
      <c r="E472" s="2"/>
      <c r="F472" s="2" t="s">
        <v>172</v>
      </c>
      <c r="G472" s="2" t="s">
        <v>20</v>
      </c>
      <c r="H472" s="7"/>
      <c r="I472" s="7"/>
      <c r="J472" s="43">
        <f>J473</f>
        <v>7212.16</v>
      </c>
    </row>
    <row r="473" spans="1:10" x14ac:dyDescent="0.2">
      <c r="A473" s="18"/>
      <c r="B473" s="56" t="s">
        <v>242</v>
      </c>
      <c r="C473" s="57"/>
      <c r="D473" s="58"/>
      <c r="E473" s="2"/>
      <c r="F473" s="1" t="s">
        <v>172</v>
      </c>
      <c r="G473" s="1" t="s">
        <v>65</v>
      </c>
      <c r="H473" s="7"/>
      <c r="I473" s="7"/>
      <c r="J473" s="45">
        <f>J474+J476+J477+J479+J481+J484</f>
        <v>7212.16</v>
      </c>
    </row>
    <row r="474" spans="1:10" ht="36" customHeight="1" x14ac:dyDescent="0.2">
      <c r="A474" s="18"/>
      <c r="B474" s="47" t="s">
        <v>449</v>
      </c>
      <c r="C474" s="48"/>
      <c r="D474" s="49"/>
      <c r="E474" s="9"/>
      <c r="F474" s="1" t="s">
        <v>172</v>
      </c>
      <c r="G474" s="1" t="s">
        <v>65</v>
      </c>
      <c r="H474" s="7"/>
      <c r="I474" s="7"/>
      <c r="J474" s="45">
        <f>J483</f>
        <v>2476</v>
      </c>
    </row>
    <row r="475" spans="1:10" ht="36" customHeight="1" x14ac:dyDescent="0.2">
      <c r="A475" s="18"/>
      <c r="B475" s="47" t="s">
        <v>512</v>
      </c>
      <c r="C475" s="48"/>
      <c r="D475" s="49"/>
      <c r="E475" s="9"/>
      <c r="F475" s="1" t="s">
        <v>172</v>
      </c>
      <c r="G475" s="1" t="s">
        <v>65</v>
      </c>
      <c r="H475" s="7" t="s">
        <v>306</v>
      </c>
      <c r="I475" s="7"/>
      <c r="J475" s="45">
        <f>J476</f>
        <v>107.76</v>
      </c>
    </row>
    <row r="476" spans="1:10" ht="56.25" customHeight="1" x14ac:dyDescent="0.2">
      <c r="A476" s="18"/>
      <c r="B476" s="47" t="s">
        <v>513</v>
      </c>
      <c r="C476" s="48"/>
      <c r="D476" s="49"/>
      <c r="E476" s="9"/>
      <c r="F476" s="1" t="s">
        <v>172</v>
      </c>
      <c r="G476" s="1" t="s">
        <v>65</v>
      </c>
      <c r="H476" s="7" t="s">
        <v>306</v>
      </c>
      <c r="I476" s="7" t="s">
        <v>103</v>
      </c>
      <c r="J476" s="45">
        <v>107.76</v>
      </c>
    </row>
    <row r="477" spans="1:10" ht="36" customHeight="1" x14ac:dyDescent="0.2">
      <c r="A477" s="18"/>
      <c r="B477" s="47" t="s">
        <v>514</v>
      </c>
      <c r="C477" s="48"/>
      <c r="D477" s="49"/>
      <c r="E477" s="9"/>
      <c r="F477" s="1" t="s">
        <v>172</v>
      </c>
      <c r="G477" s="1" t="s">
        <v>65</v>
      </c>
      <c r="H477" s="7" t="s">
        <v>309</v>
      </c>
      <c r="I477" s="7"/>
      <c r="J477" s="45">
        <f>J478</f>
        <v>2623.9</v>
      </c>
    </row>
    <row r="478" spans="1:10" x14ac:dyDescent="0.2">
      <c r="A478" s="18"/>
      <c r="B478" s="47" t="s">
        <v>513</v>
      </c>
      <c r="C478" s="48"/>
      <c r="D478" s="49"/>
      <c r="E478" s="9"/>
      <c r="F478" s="1" t="s">
        <v>172</v>
      </c>
      <c r="G478" s="1" t="s">
        <v>65</v>
      </c>
      <c r="H478" s="7" t="s">
        <v>309</v>
      </c>
      <c r="I478" s="7" t="s">
        <v>103</v>
      </c>
      <c r="J478" s="45">
        <f>2016.9+607</f>
        <v>2623.9</v>
      </c>
    </row>
    <row r="479" spans="1:10" x14ac:dyDescent="0.2">
      <c r="A479" s="18"/>
      <c r="B479" s="53" t="s">
        <v>515</v>
      </c>
      <c r="C479" s="54"/>
      <c r="D479" s="55"/>
      <c r="E479" s="9"/>
      <c r="F479" s="1" t="s">
        <v>172</v>
      </c>
      <c r="G479" s="1" t="s">
        <v>65</v>
      </c>
      <c r="H479" s="7" t="s">
        <v>311</v>
      </c>
      <c r="I479" s="7"/>
      <c r="J479" s="45">
        <f>J480</f>
        <v>1508.8</v>
      </c>
    </row>
    <row r="480" spans="1:10" ht="62.25" customHeight="1" x14ac:dyDescent="0.2">
      <c r="A480" s="18"/>
      <c r="B480" s="53" t="s">
        <v>513</v>
      </c>
      <c r="C480" s="54"/>
      <c r="D480" s="55"/>
      <c r="E480" s="9"/>
      <c r="F480" s="1" t="s">
        <v>172</v>
      </c>
      <c r="G480" s="1" t="s">
        <v>65</v>
      </c>
      <c r="H480" s="7" t="s">
        <v>311</v>
      </c>
      <c r="I480" s="7" t="s">
        <v>103</v>
      </c>
      <c r="J480" s="45">
        <v>1508.8</v>
      </c>
    </row>
    <row r="481" spans="1:10" x14ac:dyDescent="0.2">
      <c r="A481" s="18"/>
      <c r="B481" s="47" t="s">
        <v>516</v>
      </c>
      <c r="C481" s="48"/>
      <c r="D481" s="49"/>
      <c r="E481" s="9"/>
      <c r="F481" s="1" t="s">
        <v>172</v>
      </c>
      <c r="G481" s="1" t="s">
        <v>65</v>
      </c>
      <c r="H481" s="7" t="s">
        <v>517</v>
      </c>
      <c r="I481" s="7"/>
      <c r="J481" s="45">
        <f>J482</f>
        <v>455.7</v>
      </c>
    </row>
    <row r="482" spans="1:10" ht="62.25" customHeight="1" x14ac:dyDescent="0.2">
      <c r="A482" s="18"/>
      <c r="B482" s="53" t="s">
        <v>513</v>
      </c>
      <c r="C482" s="54"/>
      <c r="D482" s="55"/>
      <c r="E482" s="9"/>
      <c r="F482" s="1" t="s">
        <v>172</v>
      </c>
      <c r="G482" s="1" t="s">
        <v>65</v>
      </c>
      <c r="H482" s="7" t="s">
        <v>313</v>
      </c>
      <c r="I482" s="7" t="s">
        <v>103</v>
      </c>
      <c r="J482" s="45">
        <v>455.7</v>
      </c>
    </row>
    <row r="483" spans="1:10" x14ac:dyDescent="0.2">
      <c r="A483" s="18"/>
      <c r="B483" s="47" t="s">
        <v>115</v>
      </c>
      <c r="C483" s="48"/>
      <c r="D483" s="49"/>
      <c r="E483" s="9"/>
      <c r="F483" s="1" t="s">
        <v>172</v>
      </c>
      <c r="G483" s="1" t="s">
        <v>65</v>
      </c>
      <c r="H483" s="7" t="s">
        <v>244</v>
      </c>
      <c r="I483" s="7" t="s">
        <v>103</v>
      </c>
      <c r="J483" s="45">
        <v>2476</v>
      </c>
    </row>
    <row r="484" spans="1:10" ht="49.5" customHeight="1" x14ac:dyDescent="0.2">
      <c r="A484" s="18"/>
      <c r="B484" s="47" t="s">
        <v>518</v>
      </c>
      <c r="C484" s="48"/>
      <c r="D484" s="49"/>
      <c r="E484" s="9"/>
      <c r="F484" s="1" t="s">
        <v>172</v>
      </c>
      <c r="G484" s="1" t="s">
        <v>65</v>
      </c>
      <c r="H484" s="7" t="s">
        <v>156</v>
      </c>
      <c r="I484" s="7"/>
      <c r="J484" s="45">
        <f>J485</f>
        <v>40</v>
      </c>
    </row>
    <row r="485" spans="1:10" ht="20.25" customHeight="1" x14ac:dyDescent="0.2">
      <c r="A485" s="18"/>
      <c r="B485" s="47" t="s">
        <v>519</v>
      </c>
      <c r="C485" s="48"/>
      <c r="D485" s="49"/>
      <c r="E485" s="9"/>
      <c r="F485" s="1" t="s">
        <v>172</v>
      </c>
      <c r="G485" s="1" t="s">
        <v>65</v>
      </c>
      <c r="H485" s="7" t="s">
        <v>156</v>
      </c>
      <c r="I485" s="7" t="s">
        <v>103</v>
      </c>
      <c r="J485" s="45">
        <v>40</v>
      </c>
    </row>
    <row r="486" spans="1:10" ht="23.25" customHeight="1" x14ac:dyDescent="0.2">
      <c r="A486" s="8" t="s">
        <v>358</v>
      </c>
      <c r="B486" s="56" t="s">
        <v>359</v>
      </c>
      <c r="C486" s="57"/>
      <c r="D486" s="58"/>
      <c r="E486" s="2" t="s">
        <v>360</v>
      </c>
      <c r="F486" s="1"/>
      <c r="G486" s="1"/>
      <c r="H486" s="1"/>
      <c r="I486" s="1"/>
      <c r="J486" s="19">
        <f>J487</f>
        <v>4750.1508800000001</v>
      </c>
    </row>
    <row r="487" spans="1:10" x14ac:dyDescent="0.2">
      <c r="A487" s="18"/>
      <c r="B487" s="56" t="s">
        <v>18</v>
      </c>
      <c r="C487" s="57"/>
      <c r="D487" s="58"/>
      <c r="E487" s="9"/>
      <c r="F487" s="9" t="s">
        <v>19</v>
      </c>
      <c r="G487" s="9" t="s">
        <v>20</v>
      </c>
      <c r="H487" s="7"/>
      <c r="I487" s="7"/>
      <c r="J487" s="43">
        <f>J488</f>
        <v>4750.1508800000001</v>
      </c>
    </row>
    <row r="488" spans="1:10" ht="42" customHeight="1" x14ac:dyDescent="0.2">
      <c r="A488" s="18"/>
      <c r="B488" s="56" t="s">
        <v>361</v>
      </c>
      <c r="C488" s="57"/>
      <c r="D488" s="58"/>
      <c r="E488" s="2"/>
      <c r="F488" s="2" t="s">
        <v>19</v>
      </c>
      <c r="G488" s="2" t="s">
        <v>66</v>
      </c>
      <c r="H488" s="2"/>
      <c r="I488" s="2"/>
      <c r="J488" s="19">
        <f>J489</f>
        <v>4750.1508800000001</v>
      </c>
    </row>
    <row r="489" spans="1:10" ht="23.25" customHeight="1" x14ac:dyDescent="0.2">
      <c r="A489" s="18"/>
      <c r="B489" s="47" t="s">
        <v>359</v>
      </c>
      <c r="C489" s="48"/>
      <c r="D489" s="49"/>
      <c r="E489" s="2"/>
      <c r="F489" s="1" t="s">
        <v>19</v>
      </c>
      <c r="G489" s="1" t="s">
        <v>66</v>
      </c>
      <c r="H489" s="1" t="s">
        <v>362</v>
      </c>
      <c r="I489" s="1"/>
      <c r="J489" s="44">
        <f>J492+J490</f>
        <v>4750.1508800000001</v>
      </c>
    </row>
    <row r="490" spans="1:10" x14ac:dyDescent="0.2">
      <c r="A490" s="18"/>
      <c r="B490" s="47" t="s">
        <v>363</v>
      </c>
      <c r="C490" s="48"/>
      <c r="D490" s="49"/>
      <c r="E490" s="2"/>
      <c r="F490" s="1" t="s">
        <v>19</v>
      </c>
      <c r="G490" s="1" t="s">
        <v>66</v>
      </c>
      <c r="H490" s="1" t="s">
        <v>364</v>
      </c>
      <c r="I490" s="1"/>
      <c r="J490" s="44">
        <f>J491</f>
        <v>1447.05088</v>
      </c>
    </row>
    <row r="491" spans="1:10" ht="59.25" customHeight="1" x14ac:dyDescent="0.2">
      <c r="A491" s="18"/>
      <c r="B491" s="47" t="s">
        <v>29</v>
      </c>
      <c r="C491" s="48"/>
      <c r="D491" s="49"/>
      <c r="E491" s="2"/>
      <c r="F491" s="1" t="s">
        <v>19</v>
      </c>
      <c r="G491" s="1" t="s">
        <v>66</v>
      </c>
      <c r="H491" s="1" t="s">
        <v>364</v>
      </c>
      <c r="I491" s="1" t="s">
        <v>30</v>
      </c>
      <c r="J491" s="44">
        <v>1447.05088</v>
      </c>
    </row>
    <row r="492" spans="1:10" ht="24.75" customHeight="1" x14ac:dyDescent="0.2">
      <c r="A492" s="18"/>
      <c r="B492" s="47" t="s">
        <v>27</v>
      </c>
      <c r="C492" s="48"/>
      <c r="D492" s="49"/>
      <c r="E492" s="2"/>
      <c r="F492" s="1" t="s">
        <v>19</v>
      </c>
      <c r="G492" s="1" t="s">
        <v>66</v>
      </c>
      <c r="H492" s="1" t="s">
        <v>365</v>
      </c>
      <c r="I492" s="1"/>
      <c r="J492" s="44">
        <f>J493+J494+J495</f>
        <v>3303.1</v>
      </c>
    </row>
    <row r="493" spans="1:10" ht="58.5" customHeight="1" x14ac:dyDescent="0.2">
      <c r="A493" s="18"/>
      <c r="B493" s="47" t="s">
        <v>29</v>
      </c>
      <c r="C493" s="48"/>
      <c r="D493" s="49"/>
      <c r="E493" s="2"/>
      <c r="F493" s="1" t="s">
        <v>19</v>
      </c>
      <c r="G493" s="1" t="s">
        <v>66</v>
      </c>
      <c r="H493" s="1" t="s">
        <v>365</v>
      </c>
      <c r="I493" s="1" t="s">
        <v>30</v>
      </c>
      <c r="J493" s="44">
        <v>2821</v>
      </c>
    </row>
    <row r="494" spans="1:10" ht="24.75" customHeight="1" x14ac:dyDescent="0.2">
      <c r="A494" s="18"/>
      <c r="B494" s="47" t="s">
        <v>31</v>
      </c>
      <c r="C494" s="48"/>
      <c r="D494" s="49"/>
      <c r="E494" s="2"/>
      <c r="F494" s="1" t="s">
        <v>19</v>
      </c>
      <c r="G494" s="1" t="s">
        <v>66</v>
      </c>
      <c r="H494" s="1" t="s">
        <v>365</v>
      </c>
      <c r="I494" s="1" t="s">
        <v>32</v>
      </c>
      <c r="J494" s="44">
        <v>478.2</v>
      </c>
    </row>
    <row r="495" spans="1:10" x14ac:dyDescent="0.2">
      <c r="A495" s="18"/>
      <c r="B495" s="47" t="s">
        <v>33</v>
      </c>
      <c r="C495" s="48"/>
      <c r="D495" s="49"/>
      <c r="E495" s="2"/>
      <c r="F495" s="1" t="s">
        <v>19</v>
      </c>
      <c r="G495" s="1" t="s">
        <v>66</v>
      </c>
      <c r="H495" s="1" t="s">
        <v>365</v>
      </c>
      <c r="I495" s="1" t="s">
        <v>34</v>
      </c>
      <c r="J495" s="44">
        <v>3.9</v>
      </c>
    </row>
    <row r="496" spans="1:10" ht="23.25" customHeight="1" x14ac:dyDescent="0.2">
      <c r="A496" s="8" t="s">
        <v>366</v>
      </c>
      <c r="B496" s="56" t="s">
        <v>367</v>
      </c>
      <c r="C496" s="57"/>
      <c r="D496" s="58"/>
      <c r="E496" s="2" t="s">
        <v>368</v>
      </c>
      <c r="F496" s="1"/>
      <c r="G496" s="1"/>
      <c r="H496" s="1"/>
      <c r="I496" s="1"/>
      <c r="J496" s="19">
        <f>J497</f>
        <v>4024.444</v>
      </c>
    </row>
    <row r="497" spans="1:10" x14ac:dyDescent="0.2">
      <c r="A497" s="18"/>
      <c r="B497" s="56" t="s">
        <v>18</v>
      </c>
      <c r="C497" s="57"/>
      <c r="D497" s="58"/>
      <c r="E497" s="9"/>
      <c r="F497" s="9" t="s">
        <v>19</v>
      </c>
      <c r="G497" s="9" t="s">
        <v>20</v>
      </c>
      <c r="H497" s="7"/>
      <c r="I497" s="7"/>
      <c r="J497" s="43">
        <f>J498</f>
        <v>4024.444</v>
      </c>
    </row>
    <row r="498" spans="1:10" ht="34.5" customHeight="1" x14ac:dyDescent="0.2">
      <c r="A498" s="18"/>
      <c r="B498" s="56" t="s">
        <v>21</v>
      </c>
      <c r="C498" s="57"/>
      <c r="D498" s="58"/>
      <c r="E498" s="2"/>
      <c r="F498" s="2" t="s">
        <v>19</v>
      </c>
      <c r="G498" s="2" t="s">
        <v>22</v>
      </c>
      <c r="H498" s="2"/>
      <c r="I498" s="2"/>
      <c r="J498" s="19">
        <f>J499</f>
        <v>4024.444</v>
      </c>
    </row>
    <row r="499" spans="1:10" ht="24" customHeight="1" x14ac:dyDescent="0.2">
      <c r="A499" s="18"/>
      <c r="B499" s="47" t="s">
        <v>367</v>
      </c>
      <c r="C499" s="48"/>
      <c r="D499" s="49"/>
      <c r="E499" s="2"/>
      <c r="F499" s="1" t="s">
        <v>19</v>
      </c>
      <c r="G499" s="1" t="s">
        <v>22</v>
      </c>
      <c r="H499" s="1" t="s">
        <v>369</v>
      </c>
      <c r="I499" s="2"/>
      <c r="J499" s="44">
        <f>J500+J502+J506</f>
        <v>4024.444</v>
      </c>
    </row>
    <row r="500" spans="1:10" x14ac:dyDescent="0.2">
      <c r="A500" s="18"/>
      <c r="B500" s="47" t="s">
        <v>370</v>
      </c>
      <c r="C500" s="48"/>
      <c r="D500" s="49"/>
      <c r="E500" s="2"/>
      <c r="F500" s="1" t="s">
        <v>19</v>
      </c>
      <c r="G500" s="1" t="s">
        <v>22</v>
      </c>
      <c r="H500" s="1" t="s">
        <v>371</v>
      </c>
      <c r="I500" s="2"/>
      <c r="J500" s="44">
        <f>J501</f>
        <v>1925.7</v>
      </c>
    </row>
    <row r="501" spans="1:10" ht="58.5" customHeight="1" x14ac:dyDescent="0.2">
      <c r="A501" s="18"/>
      <c r="B501" s="47" t="s">
        <v>29</v>
      </c>
      <c r="C501" s="48"/>
      <c r="D501" s="49"/>
      <c r="E501" s="2"/>
      <c r="F501" s="1" t="s">
        <v>19</v>
      </c>
      <c r="G501" s="1" t="s">
        <v>22</v>
      </c>
      <c r="H501" s="1" t="s">
        <v>371</v>
      </c>
      <c r="I501" s="1" t="s">
        <v>30</v>
      </c>
      <c r="J501" s="44">
        <v>1925.7</v>
      </c>
    </row>
    <row r="502" spans="1:10" ht="24.75" customHeight="1" x14ac:dyDescent="0.2">
      <c r="A502" s="18"/>
      <c r="B502" s="47" t="s">
        <v>27</v>
      </c>
      <c r="C502" s="48"/>
      <c r="D502" s="49"/>
      <c r="E502" s="2"/>
      <c r="F502" s="1" t="s">
        <v>19</v>
      </c>
      <c r="G502" s="1" t="s">
        <v>22</v>
      </c>
      <c r="H502" s="1" t="s">
        <v>372</v>
      </c>
      <c r="I502" s="1"/>
      <c r="J502" s="44">
        <f>J503+J504+J505</f>
        <v>1143.8999999999999</v>
      </c>
    </row>
    <row r="503" spans="1:10" ht="59.25" customHeight="1" x14ac:dyDescent="0.2">
      <c r="A503" s="18"/>
      <c r="B503" s="47" t="s">
        <v>29</v>
      </c>
      <c r="C503" s="48"/>
      <c r="D503" s="49"/>
      <c r="E503" s="2"/>
      <c r="F503" s="1" t="s">
        <v>19</v>
      </c>
      <c r="G503" s="1" t="s">
        <v>22</v>
      </c>
      <c r="H503" s="1" t="s">
        <v>372</v>
      </c>
      <c r="I503" s="1" t="s">
        <v>30</v>
      </c>
      <c r="J503" s="44">
        <v>951.1</v>
      </c>
    </row>
    <row r="504" spans="1:10" ht="24.75" customHeight="1" x14ac:dyDescent="0.2">
      <c r="A504" s="18"/>
      <c r="B504" s="47" t="s">
        <v>31</v>
      </c>
      <c r="C504" s="48"/>
      <c r="D504" s="49"/>
      <c r="E504" s="2"/>
      <c r="F504" s="1" t="s">
        <v>19</v>
      </c>
      <c r="G504" s="1" t="s">
        <v>22</v>
      </c>
      <c r="H504" s="1" t="s">
        <v>372</v>
      </c>
      <c r="I504" s="1" t="s">
        <v>32</v>
      </c>
      <c r="J504" s="44">
        <v>189.5</v>
      </c>
    </row>
    <row r="505" spans="1:10" x14ac:dyDescent="0.2">
      <c r="A505" s="18"/>
      <c r="B505" s="47" t="s">
        <v>33</v>
      </c>
      <c r="C505" s="48"/>
      <c r="D505" s="49"/>
      <c r="E505" s="2"/>
      <c r="F505" s="1" t="s">
        <v>19</v>
      </c>
      <c r="G505" s="1" t="s">
        <v>22</v>
      </c>
      <c r="H505" s="1" t="s">
        <v>372</v>
      </c>
      <c r="I505" s="1" t="s">
        <v>34</v>
      </c>
      <c r="J505" s="44">
        <v>3.3</v>
      </c>
    </row>
    <row r="506" spans="1:10" ht="43.5" customHeight="1" x14ac:dyDescent="0.2">
      <c r="A506" s="18"/>
      <c r="B506" s="47" t="s">
        <v>373</v>
      </c>
      <c r="C506" s="48"/>
      <c r="D506" s="49"/>
      <c r="E506" s="28"/>
      <c r="F506" s="1" t="s">
        <v>19</v>
      </c>
      <c r="G506" s="1" t="s">
        <v>22</v>
      </c>
      <c r="H506" s="1" t="s">
        <v>374</v>
      </c>
      <c r="I506" s="1"/>
      <c r="J506" s="44">
        <f>J507+J508</f>
        <v>954.84400000000005</v>
      </c>
    </row>
    <row r="507" spans="1:10" ht="56.25" customHeight="1" x14ac:dyDescent="0.2">
      <c r="A507" s="18"/>
      <c r="B507" s="47" t="s">
        <v>29</v>
      </c>
      <c r="C507" s="48"/>
      <c r="D507" s="49"/>
      <c r="E507" s="28"/>
      <c r="F507" s="1" t="s">
        <v>19</v>
      </c>
      <c r="G507" s="1" t="s">
        <v>22</v>
      </c>
      <c r="H507" s="1" t="s">
        <v>374</v>
      </c>
      <c r="I507" s="1" t="s">
        <v>30</v>
      </c>
      <c r="J507" s="44">
        <v>951.14400000000001</v>
      </c>
    </row>
    <row r="508" spans="1:10" ht="24" customHeight="1" x14ac:dyDescent="0.2">
      <c r="A508" s="18"/>
      <c r="B508" s="47" t="s">
        <v>31</v>
      </c>
      <c r="C508" s="48"/>
      <c r="D508" s="49"/>
      <c r="E508" s="28"/>
      <c r="F508" s="1" t="s">
        <v>19</v>
      </c>
      <c r="G508" s="1" t="s">
        <v>22</v>
      </c>
      <c r="H508" s="1" t="s">
        <v>374</v>
      </c>
      <c r="I508" s="1" t="s">
        <v>32</v>
      </c>
      <c r="J508" s="44">
        <f>9.25-2.55-3</f>
        <v>3.7</v>
      </c>
    </row>
    <row r="509" spans="1:10" s="32" customFormat="1" ht="12.75" x14ac:dyDescent="0.2">
      <c r="A509" s="29"/>
      <c r="B509" s="76" t="s">
        <v>375</v>
      </c>
      <c r="C509" s="77"/>
      <c r="D509" s="78"/>
      <c r="E509" s="30"/>
      <c r="F509" s="10"/>
      <c r="G509" s="31"/>
      <c r="H509" s="10"/>
      <c r="I509" s="10"/>
      <c r="J509" s="46">
        <f>J17+J53+J75+J169+J315+J486+J496</f>
        <v>1424555.7916599999</v>
      </c>
    </row>
  </sheetData>
  <autoFilter ref="A16:J509" xr:uid="{00000000-0009-0000-0000-000000000000}">
    <filterColumn colId="1" showButton="0"/>
    <filterColumn colId="2" showButton="0"/>
  </autoFilter>
  <mergeCells count="504">
    <mergeCell ref="B463:D463"/>
    <mergeCell ref="B175:D175"/>
    <mergeCell ref="B176:D176"/>
    <mergeCell ref="B180:D180"/>
    <mergeCell ref="B181:D181"/>
    <mergeCell ref="B296:D296"/>
    <mergeCell ref="B297:D297"/>
    <mergeCell ref="B321:D321"/>
    <mergeCell ref="B322:D322"/>
    <mergeCell ref="B338:D338"/>
    <mergeCell ref="B317:D317"/>
    <mergeCell ref="B178:D178"/>
    <mergeCell ref="B258:D258"/>
    <mergeCell ref="B256:D256"/>
    <mergeCell ref="B352:D352"/>
    <mergeCell ref="B355:D355"/>
    <mergeCell ref="B303:D303"/>
    <mergeCell ref="B328:D328"/>
    <mergeCell ref="B320:D320"/>
    <mergeCell ref="B326:D326"/>
    <mergeCell ref="B268:D268"/>
    <mergeCell ref="B254:D254"/>
    <mergeCell ref="B345:D345"/>
    <mergeCell ref="B343:D343"/>
    <mergeCell ref="B54:D54"/>
    <mergeCell ref="B69:D69"/>
    <mergeCell ref="B130:D130"/>
    <mergeCell ref="B128:D128"/>
    <mergeCell ref="B339:D339"/>
    <mergeCell ref="B462:D462"/>
    <mergeCell ref="B280:D280"/>
    <mergeCell ref="B270:D270"/>
    <mergeCell ref="B271:D271"/>
    <mergeCell ref="B278:D278"/>
    <mergeCell ref="B276:D276"/>
    <mergeCell ref="B277:D277"/>
    <mergeCell ref="B275:D275"/>
    <mergeCell ref="B279:D279"/>
    <mergeCell ref="B220:D220"/>
    <mergeCell ref="B172:D172"/>
    <mergeCell ref="B252:D252"/>
    <mergeCell ref="B247:D247"/>
    <mergeCell ref="B250:D250"/>
    <mergeCell ref="B255:D255"/>
    <mergeCell ref="B261:D261"/>
    <mergeCell ref="B26:D26"/>
    <mergeCell ref="B27:D27"/>
    <mergeCell ref="B46:D46"/>
    <mergeCell ref="B47:D47"/>
    <mergeCell ref="B48:D48"/>
    <mergeCell ref="B57:D57"/>
    <mergeCell ref="B58:D58"/>
    <mergeCell ref="B167:D167"/>
    <mergeCell ref="B168:D168"/>
    <mergeCell ref="B143:D143"/>
    <mergeCell ref="B124:D124"/>
    <mergeCell ref="B165:D165"/>
    <mergeCell ref="B166:D166"/>
    <mergeCell ref="B160:D160"/>
    <mergeCell ref="B161:D161"/>
    <mergeCell ref="B65:D65"/>
    <mergeCell ref="B70:D70"/>
    <mergeCell ref="B138:D138"/>
    <mergeCell ref="B136:D136"/>
    <mergeCell ref="B134:D134"/>
    <mergeCell ref="B133:D133"/>
    <mergeCell ref="B132:D132"/>
    <mergeCell ref="B122:D122"/>
    <mergeCell ref="B125:D125"/>
    <mergeCell ref="A1:J1"/>
    <mergeCell ref="A2:J2"/>
    <mergeCell ref="A3:J3"/>
    <mergeCell ref="A4:J4"/>
    <mergeCell ref="B187:D187"/>
    <mergeCell ref="B198:D198"/>
    <mergeCell ref="B218:D218"/>
    <mergeCell ref="B236:D236"/>
    <mergeCell ref="B234:D234"/>
    <mergeCell ref="B226:D226"/>
    <mergeCell ref="B158:D158"/>
    <mergeCell ref="B154:D154"/>
    <mergeCell ref="B146:D146"/>
    <mergeCell ref="B150:D150"/>
    <mergeCell ref="B201:D201"/>
    <mergeCell ref="B223:D223"/>
    <mergeCell ref="B227:D227"/>
    <mergeCell ref="B215:D215"/>
    <mergeCell ref="B211:D211"/>
    <mergeCell ref="B217:D217"/>
    <mergeCell ref="B219:D219"/>
    <mergeCell ref="B141:D141"/>
    <mergeCell ref="B118:D118"/>
    <mergeCell ref="B155:D155"/>
    <mergeCell ref="B325:D325"/>
    <mergeCell ref="B341:D341"/>
    <mergeCell ref="B332:D332"/>
    <mergeCell ref="B335:D335"/>
    <mergeCell ref="B337:D337"/>
    <mergeCell ref="B340:D340"/>
    <mergeCell ref="B331:D331"/>
    <mergeCell ref="B334:D334"/>
    <mergeCell ref="B342:D342"/>
    <mergeCell ref="B344:D344"/>
    <mergeCell ref="B235:D235"/>
    <mergeCell ref="B244:D244"/>
    <mergeCell ref="B237:D237"/>
    <mergeCell ref="B177:D177"/>
    <mergeCell ref="B147:D147"/>
    <mergeCell ref="B149:D149"/>
    <mergeCell ref="B232:D232"/>
    <mergeCell ref="B245:D245"/>
    <mergeCell ref="B243:D243"/>
    <mergeCell ref="B239:D239"/>
    <mergeCell ref="B214:D214"/>
    <mergeCell ref="B157:D157"/>
    <mergeCell ref="B230:D230"/>
    <mergeCell ref="B203:D203"/>
    <mergeCell ref="B204:D204"/>
    <mergeCell ref="B196:D196"/>
    <mergeCell ref="B197:D197"/>
    <mergeCell ref="B173:D173"/>
    <mergeCell ref="B170:D170"/>
    <mergeCell ref="B182:D182"/>
    <mergeCell ref="B195:D195"/>
    <mergeCell ref="B221:D221"/>
    <mergeCell ref="B233:D233"/>
    <mergeCell ref="B127:D127"/>
    <mergeCell ref="B126:D126"/>
    <mergeCell ref="B123:D123"/>
    <mergeCell ref="B137:D137"/>
    <mergeCell ref="B193:D193"/>
    <mergeCell ref="B194:D194"/>
    <mergeCell ref="B183:D183"/>
    <mergeCell ref="B135:D135"/>
    <mergeCell ref="B212:D212"/>
    <mergeCell ref="B174:D174"/>
    <mergeCell ref="B184:D184"/>
    <mergeCell ref="B188:D188"/>
    <mergeCell ref="B169:D169"/>
    <mergeCell ref="B162:D162"/>
    <mergeCell ref="B163:D163"/>
    <mergeCell ref="B156:D156"/>
    <mergeCell ref="B164:D164"/>
    <mergeCell ref="B131:D131"/>
    <mergeCell ref="B145:D145"/>
    <mergeCell ref="B144:D144"/>
    <mergeCell ref="B140:D140"/>
    <mergeCell ref="B139:D139"/>
    <mergeCell ref="B142:D142"/>
    <mergeCell ref="B148:D148"/>
    <mergeCell ref="B222:D222"/>
    <mergeCell ref="B231:D231"/>
    <mergeCell ref="B225:D225"/>
    <mergeCell ref="B224:D224"/>
    <mergeCell ref="B159:D159"/>
    <mergeCell ref="B205:D205"/>
    <mergeCell ref="B200:D200"/>
    <mergeCell ref="B199:D199"/>
    <mergeCell ref="B171:D171"/>
    <mergeCell ref="B206:D206"/>
    <mergeCell ref="B207:D207"/>
    <mergeCell ref="B209:D209"/>
    <mergeCell ref="B228:D228"/>
    <mergeCell ref="B210:D210"/>
    <mergeCell ref="B208:D208"/>
    <mergeCell ref="B213:D213"/>
    <mergeCell ref="B216:D216"/>
    <mergeCell ref="B202:D202"/>
    <mergeCell ref="B189:D189"/>
    <mergeCell ref="B190:D190"/>
    <mergeCell ref="B191:D191"/>
    <mergeCell ref="B186:D186"/>
    <mergeCell ref="B179:D179"/>
    <mergeCell ref="B185:D185"/>
    <mergeCell ref="B308:D308"/>
    <mergeCell ref="B305:D305"/>
    <mergeCell ref="B304:D304"/>
    <mergeCell ref="B283:D283"/>
    <mergeCell ref="B292:D292"/>
    <mergeCell ref="B289:D289"/>
    <mergeCell ref="B298:D298"/>
    <mergeCell ref="B299:D299"/>
    <mergeCell ref="B281:D281"/>
    <mergeCell ref="B286:D286"/>
    <mergeCell ref="B284:D284"/>
    <mergeCell ref="B290:D290"/>
    <mergeCell ref="B285:D285"/>
    <mergeCell ref="B301:D301"/>
    <mergeCell ref="B291:D291"/>
    <mergeCell ref="B300:D300"/>
    <mergeCell ref="B282:D282"/>
    <mergeCell ref="B294:D294"/>
    <mergeCell ref="B295:D295"/>
    <mergeCell ref="B293:D293"/>
    <mergeCell ref="B309:D309"/>
    <mergeCell ref="B307:D307"/>
    <mergeCell ref="B311:D311"/>
    <mergeCell ref="B310:D310"/>
    <mergeCell ref="B404:D404"/>
    <mergeCell ref="B318:D318"/>
    <mergeCell ref="B312:D312"/>
    <mergeCell ref="B313:D313"/>
    <mergeCell ref="B314:D314"/>
    <mergeCell ref="B316:D316"/>
    <mergeCell ref="B315:D315"/>
    <mergeCell ref="B319:D319"/>
    <mergeCell ref="B365:D365"/>
    <mergeCell ref="B364:D364"/>
    <mergeCell ref="B359:D359"/>
    <mergeCell ref="B353:D353"/>
    <mergeCell ref="B348:D348"/>
    <mergeCell ref="B350:D350"/>
    <mergeCell ref="B363:D363"/>
    <mergeCell ref="B349:D349"/>
    <mergeCell ref="B360:D360"/>
    <mergeCell ref="B354:D354"/>
    <mergeCell ref="B361:D361"/>
    <mergeCell ref="B362:D362"/>
    <mergeCell ref="B351:D351"/>
    <mergeCell ref="B357:D357"/>
    <mergeCell ref="B356:D356"/>
    <mergeCell ref="B358:D358"/>
    <mergeCell ref="B422:D422"/>
    <mergeCell ref="B405:D405"/>
    <mergeCell ref="B421:D421"/>
    <mergeCell ref="B420:D420"/>
    <mergeCell ref="B416:D416"/>
    <mergeCell ref="B412:D412"/>
    <mergeCell ref="B409:D409"/>
    <mergeCell ref="B419:D419"/>
    <mergeCell ref="B414:D414"/>
    <mergeCell ref="B413:D413"/>
    <mergeCell ref="B415:D415"/>
    <mergeCell ref="B418:D418"/>
    <mergeCell ref="B417:D417"/>
    <mergeCell ref="B408:D408"/>
    <mergeCell ref="B407:D407"/>
    <mergeCell ref="B410:D410"/>
    <mergeCell ref="B490:D490"/>
    <mergeCell ref="B500:D500"/>
    <mergeCell ref="B397:D397"/>
    <mergeCell ref="B391:D391"/>
    <mergeCell ref="B389:D389"/>
    <mergeCell ref="B367:D367"/>
    <mergeCell ref="B368:D368"/>
    <mergeCell ref="B375:D375"/>
    <mergeCell ref="B378:D378"/>
    <mergeCell ref="B398:D398"/>
    <mergeCell ref="B403:D403"/>
    <mergeCell ref="B369:D369"/>
    <mergeCell ref="B372:D372"/>
    <mergeCell ref="B373:D373"/>
    <mergeCell ref="B374:D374"/>
    <mergeCell ref="B399:D399"/>
    <mergeCell ref="B402:D402"/>
    <mergeCell ref="B385:D385"/>
    <mergeCell ref="B384:D384"/>
    <mergeCell ref="B383:D383"/>
    <mergeCell ref="B381:D381"/>
    <mergeCell ref="B380:D380"/>
    <mergeCell ref="B371:D371"/>
    <mergeCell ref="B382:D382"/>
    <mergeCell ref="B489:D489"/>
    <mergeCell ref="B472:D472"/>
    <mergeCell ref="B474:D474"/>
    <mergeCell ref="B483:D483"/>
    <mergeCell ref="B499:D499"/>
    <mergeCell ref="B496:D496"/>
    <mergeCell ref="B473:D473"/>
    <mergeCell ref="B401:D401"/>
    <mergeCell ref="B509:D509"/>
    <mergeCell ref="B498:D498"/>
    <mergeCell ref="B494:D494"/>
    <mergeCell ref="B491:D491"/>
    <mergeCell ref="B505:D505"/>
    <mergeCell ref="B507:D507"/>
    <mergeCell ref="B506:D506"/>
    <mergeCell ref="B508:D508"/>
    <mergeCell ref="B504:D504"/>
    <mergeCell ref="B503:D503"/>
    <mergeCell ref="B502:D502"/>
    <mergeCell ref="B495:D495"/>
    <mergeCell ref="B497:D497"/>
    <mergeCell ref="B501:D501"/>
    <mergeCell ref="B493:D493"/>
    <mergeCell ref="B492:D492"/>
    <mergeCell ref="B470:D470"/>
    <mergeCell ref="B458:D458"/>
    <mergeCell ref="B459:D459"/>
    <mergeCell ref="B460:D460"/>
    <mergeCell ref="B461:D461"/>
    <mergeCell ref="B469:D469"/>
    <mergeCell ref="B471:D471"/>
    <mergeCell ref="B487:D487"/>
    <mergeCell ref="B488:D488"/>
    <mergeCell ref="B466:D466"/>
    <mergeCell ref="B465:D465"/>
    <mergeCell ref="B486:D486"/>
    <mergeCell ref="B468:D468"/>
    <mergeCell ref="B464:D464"/>
    <mergeCell ref="B467:D467"/>
    <mergeCell ref="B475:D475"/>
    <mergeCell ref="B476:D476"/>
    <mergeCell ref="B478:D478"/>
    <mergeCell ref="B477:D477"/>
    <mergeCell ref="B479:D479"/>
    <mergeCell ref="B480:D480"/>
    <mergeCell ref="B482:D482"/>
    <mergeCell ref="B481:D481"/>
    <mergeCell ref="B484:D484"/>
    <mergeCell ref="B440:D440"/>
    <mergeCell ref="B452:D452"/>
    <mergeCell ref="B446:D446"/>
    <mergeCell ref="B454:D454"/>
    <mergeCell ref="B448:D448"/>
    <mergeCell ref="B450:D450"/>
    <mergeCell ref="B449:D449"/>
    <mergeCell ref="B444:D444"/>
    <mergeCell ref="B443:D443"/>
    <mergeCell ref="B456:D456"/>
    <mergeCell ref="B457:D457"/>
    <mergeCell ref="B455:D455"/>
    <mergeCell ref="B441:D441"/>
    <mergeCell ref="B451:D451"/>
    <mergeCell ref="B453:D453"/>
    <mergeCell ref="B447:D447"/>
    <mergeCell ref="B442:D442"/>
    <mergeCell ref="B445:D445"/>
    <mergeCell ref="B429:D429"/>
    <mergeCell ref="B302:D302"/>
    <mergeCell ref="B306:D306"/>
    <mergeCell ref="B330:D330"/>
    <mergeCell ref="B327:D327"/>
    <mergeCell ref="B329:D329"/>
    <mergeCell ref="B324:D324"/>
    <mergeCell ref="B336:D336"/>
    <mergeCell ref="B333:D333"/>
    <mergeCell ref="B400:D400"/>
    <mergeCell ref="B396:D396"/>
    <mergeCell ref="B386:D386"/>
    <mergeCell ref="B388:D388"/>
    <mergeCell ref="B395:D395"/>
    <mergeCell ref="B387:D387"/>
    <mergeCell ref="B393:D393"/>
    <mergeCell ref="B390:D390"/>
    <mergeCell ref="B366:D366"/>
    <mergeCell ref="B370:D370"/>
    <mergeCell ref="B379:D379"/>
    <mergeCell ref="B428:D428"/>
    <mergeCell ref="B427:D427"/>
    <mergeCell ref="B425:D425"/>
    <mergeCell ref="B424:D424"/>
    <mergeCell ref="B240:D240"/>
    <mergeCell ref="B242:D242"/>
    <mergeCell ref="B248:D248"/>
    <mergeCell ref="B238:D238"/>
    <mergeCell ref="B241:D241"/>
    <mergeCell ref="B249:D249"/>
    <mergeCell ref="B264:D264"/>
    <mergeCell ref="B259:D259"/>
    <mergeCell ref="B273:D273"/>
    <mergeCell ref="B269:D269"/>
    <mergeCell ref="B272:D272"/>
    <mergeCell ref="B266:D266"/>
    <mergeCell ref="B260:D260"/>
    <mergeCell ref="B253:D253"/>
    <mergeCell ref="B251:D251"/>
    <mergeCell ref="B257:D257"/>
    <mergeCell ref="B246:D246"/>
    <mergeCell ref="B262:D262"/>
    <mergeCell ref="B267:D267"/>
    <mergeCell ref="B265:D265"/>
    <mergeCell ref="B263:D263"/>
    <mergeCell ref="B151:D151"/>
    <mergeCell ref="B153:D153"/>
    <mergeCell ref="B152:D152"/>
    <mergeCell ref="B82:D82"/>
    <mergeCell ref="B88:D88"/>
    <mergeCell ref="B78:D78"/>
    <mergeCell ref="B79:D79"/>
    <mergeCell ref="B121:D121"/>
    <mergeCell ref="B119:D119"/>
    <mergeCell ref="B103:D103"/>
    <mergeCell ref="B102:D102"/>
    <mergeCell ref="B90:D90"/>
    <mergeCell ref="B80:D80"/>
    <mergeCell ref="B107:D107"/>
    <mergeCell ref="B108:D108"/>
    <mergeCell ref="B129:D129"/>
    <mergeCell ref="B91:D91"/>
    <mergeCell ref="B98:D98"/>
    <mergeCell ref="B117:D117"/>
    <mergeCell ref="B86:D86"/>
    <mergeCell ref="B87:D87"/>
    <mergeCell ref="B114:D114"/>
    <mergeCell ref="B115:D115"/>
    <mergeCell ref="B101:D101"/>
    <mergeCell ref="B52:D52"/>
    <mergeCell ref="B50:D50"/>
    <mergeCell ref="B56:D56"/>
    <mergeCell ref="B89:D89"/>
    <mergeCell ref="B95:D95"/>
    <mergeCell ref="B106:D106"/>
    <mergeCell ref="B63:D63"/>
    <mergeCell ref="B59:D59"/>
    <mergeCell ref="B62:D62"/>
    <mergeCell ref="B67:D67"/>
    <mergeCell ref="B60:D60"/>
    <mergeCell ref="B72:D72"/>
    <mergeCell ref="B66:D66"/>
    <mergeCell ref="B71:D71"/>
    <mergeCell ref="B84:D84"/>
    <mergeCell ref="B83:D83"/>
    <mergeCell ref="B76:D76"/>
    <mergeCell ref="B75:D75"/>
    <mergeCell ref="B81:D81"/>
    <mergeCell ref="B85:D85"/>
    <mergeCell ref="B77:D77"/>
    <mergeCell ref="B73:D73"/>
    <mergeCell ref="B74:D74"/>
    <mergeCell ref="B100:D100"/>
    <mergeCell ref="B109:D109"/>
    <mergeCell ref="B104:D104"/>
    <mergeCell ref="B116:D116"/>
    <mergeCell ref="B113:D113"/>
    <mergeCell ref="B120:D120"/>
    <mergeCell ref="B111:D111"/>
    <mergeCell ref="B110:D110"/>
    <mergeCell ref="B105:D105"/>
    <mergeCell ref="B96:D96"/>
    <mergeCell ref="B99:D99"/>
    <mergeCell ref="B112:D112"/>
    <mergeCell ref="B93:D93"/>
    <mergeCell ref="B92:D92"/>
    <mergeCell ref="B97:D97"/>
    <mergeCell ref="B94:D94"/>
    <mergeCell ref="A11:J11"/>
    <mergeCell ref="B19:D19"/>
    <mergeCell ref="B21:D21"/>
    <mergeCell ref="B18:D18"/>
    <mergeCell ref="B28:D28"/>
    <mergeCell ref="B17:D17"/>
    <mergeCell ref="B45:D45"/>
    <mergeCell ref="B34:D34"/>
    <mergeCell ref="B44:D44"/>
    <mergeCell ref="B39:D39"/>
    <mergeCell ref="B43:D43"/>
    <mergeCell ref="B36:D36"/>
    <mergeCell ref="B42:D42"/>
    <mergeCell ref="B35:D35"/>
    <mergeCell ref="B24:D24"/>
    <mergeCell ref="B22:D22"/>
    <mergeCell ref="B16:D16"/>
    <mergeCell ref="B68:D68"/>
    <mergeCell ref="B61:D61"/>
    <mergeCell ref="B64:D64"/>
    <mergeCell ref="A6:J6"/>
    <mergeCell ref="A7:J7"/>
    <mergeCell ref="A8:J8"/>
    <mergeCell ref="B25:D25"/>
    <mergeCell ref="A9:J9"/>
    <mergeCell ref="B20:D20"/>
    <mergeCell ref="D10:J10"/>
    <mergeCell ref="B30:D30"/>
    <mergeCell ref="B55:D55"/>
    <mergeCell ref="B53:D53"/>
    <mergeCell ref="B31:D31"/>
    <mergeCell ref="B41:D41"/>
    <mergeCell ref="B37:D37"/>
    <mergeCell ref="B38:D38"/>
    <mergeCell ref="B40:D40"/>
    <mergeCell ref="B32:D32"/>
    <mergeCell ref="B33:D33"/>
    <mergeCell ref="B23:D23"/>
    <mergeCell ref="B29:D29"/>
    <mergeCell ref="I15:J15"/>
    <mergeCell ref="A12:J12"/>
    <mergeCell ref="A13:J13"/>
    <mergeCell ref="B49:D49"/>
    <mergeCell ref="B51:D51"/>
    <mergeCell ref="B485:D485"/>
    <mergeCell ref="B229:D229"/>
    <mergeCell ref="B287:D287"/>
    <mergeCell ref="B288:D288"/>
    <mergeCell ref="B323:D323"/>
    <mergeCell ref="B346:D346"/>
    <mergeCell ref="B347:D347"/>
    <mergeCell ref="B376:D376"/>
    <mergeCell ref="B377:D377"/>
    <mergeCell ref="B392:D392"/>
    <mergeCell ref="B406:D406"/>
    <mergeCell ref="B411:D411"/>
    <mergeCell ref="B423:D423"/>
    <mergeCell ref="B438:D438"/>
    <mergeCell ref="B437:D437"/>
    <mergeCell ref="B426:D426"/>
    <mergeCell ref="B439:D439"/>
    <mergeCell ref="B431:D431"/>
    <mergeCell ref="B433:D433"/>
    <mergeCell ref="B434:D434"/>
    <mergeCell ref="B435:D435"/>
    <mergeCell ref="B432:D432"/>
    <mergeCell ref="B436:D436"/>
    <mergeCell ref="B430:D430"/>
  </mergeCells>
  <phoneticPr fontId="2" type="noConversion"/>
  <printOptions horizontalCentered="1"/>
  <pageMargins left="0.98425196850393704" right="0.4891304347826087" top="0.55118110236220474" bottom="0.55118110236220474" header="0" footer="0"/>
  <pageSetup paperSize="9" fitToHeight="0" orientation="portrait" r:id="rId1"/>
  <headerFooter differentFirst="1" alignWithMargins="0">
    <oddHeader>&amp;C&amp;P</oddHeader>
  </headerFooter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2.75" x14ac:dyDescent="0.2"/>
  <sheetData/>
  <phoneticPr fontId="2" type="noConversion"/>
  <pageMargins left="0.75" right="0.75" top="1" bottom="1" header="0.5" footer="0.5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2.75" x14ac:dyDescent="0.2"/>
  <sheetData/>
  <phoneticPr fontId="2" type="noConversion"/>
  <pageMargins left="0.75" right="0.75" top="1" bottom="1" header="0.5" footer="0.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Company>xxx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Красногвардейское Совет Депутатов</cp:lastModifiedBy>
  <cp:revision/>
  <cp:lastPrinted>2026-10-21T09:28:58Z</cp:lastPrinted>
  <dcterms:created xsi:type="dcterms:W3CDTF">2006-10-19T09:27:13Z</dcterms:created>
  <dcterms:modified xsi:type="dcterms:W3CDTF">2026-10-21T09:29:01Z</dcterms:modified>
</cp:coreProperties>
</file>